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/>
  <mc:AlternateContent xmlns:mc="http://schemas.openxmlformats.org/markup-compatibility/2006">
    <mc:Choice Requires="x15">
      <x15ac:absPath xmlns:x15ac="http://schemas.microsoft.com/office/spreadsheetml/2010/11/ac" url="C:\Users\Mr. Jose Luis\Desktop\BACKUP PIÑA\ESCRITORIO\METRO\TRANSPARENCIA\DICIIEMBRE\"/>
    </mc:Choice>
  </mc:AlternateContent>
  <xr:revisionPtr revIDLastSave="0" documentId="8_{A69F8F72-B8F6-4F12-BB5A-A0082E85EC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l. de ingreso y gastos 202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8" i="5" l="1"/>
  <c r="N28" i="5"/>
  <c r="N14" i="5"/>
  <c r="N8" i="5"/>
  <c r="N7" i="5" l="1"/>
  <c r="N92" i="5"/>
  <c r="M77" i="5"/>
  <c r="B77" i="5" s="1"/>
  <c r="E8" i="5"/>
  <c r="D8" i="5"/>
  <c r="C8" i="5"/>
  <c r="C28" i="5"/>
  <c r="B71" i="5"/>
  <c r="B69" i="5"/>
  <c r="B30" i="5"/>
  <c r="B37" i="5"/>
  <c r="B35" i="5"/>
  <c r="B34" i="5"/>
  <c r="B33" i="5"/>
  <c r="B66" i="5"/>
  <c r="B65" i="5"/>
  <c r="B58" i="5" l="1"/>
  <c r="K58" i="5"/>
  <c r="K14" i="5"/>
  <c r="G28" i="5"/>
  <c r="F28" i="5" l="1"/>
  <c r="E28" i="5"/>
  <c r="B91" i="5" l="1"/>
  <c r="B90" i="5"/>
  <c r="B89" i="5"/>
  <c r="B88" i="5"/>
  <c r="B87" i="5"/>
  <c r="B83" i="5"/>
  <c r="B82" i="5"/>
  <c r="B81" i="5"/>
  <c r="B80" i="5"/>
  <c r="B79" i="5"/>
  <c r="B78" i="5"/>
  <c r="B76" i="5"/>
  <c r="B74" i="5"/>
  <c r="B70" i="5"/>
  <c r="B68" i="5"/>
  <c r="B67" i="5"/>
  <c r="I58" i="5"/>
  <c r="H58" i="5"/>
  <c r="G58" i="5"/>
  <c r="F58" i="5"/>
  <c r="E58" i="5"/>
  <c r="M58" i="5"/>
  <c r="L58" i="5"/>
  <c r="J58" i="5"/>
  <c r="D58" i="5"/>
  <c r="B57" i="5"/>
  <c r="B56" i="5"/>
  <c r="B55" i="5"/>
  <c r="B54" i="5"/>
  <c r="B53" i="5"/>
  <c r="B52" i="5"/>
  <c r="B51" i="5"/>
  <c r="B50" i="5"/>
  <c r="B49" i="5"/>
  <c r="B48" i="5"/>
  <c r="B47" i="5"/>
  <c r="B42" i="5"/>
  <c r="B41" i="5"/>
  <c r="B40" i="5"/>
  <c r="B39" i="5"/>
  <c r="B38" i="5"/>
  <c r="B36" i="5"/>
  <c r="B32" i="5"/>
  <c r="B31" i="5"/>
  <c r="B29" i="5"/>
  <c r="M28" i="5"/>
  <c r="L28" i="5"/>
  <c r="K28" i="5"/>
  <c r="J28" i="5"/>
  <c r="I28" i="5"/>
  <c r="H28" i="5"/>
  <c r="D28" i="5"/>
  <c r="B27" i="5"/>
  <c r="B22" i="5"/>
  <c r="B21" i="5"/>
  <c r="B20" i="5"/>
  <c r="B19" i="5"/>
  <c r="B18" i="5"/>
  <c r="B17" i="5"/>
  <c r="B16" i="5"/>
  <c r="B15" i="5"/>
  <c r="M14" i="5"/>
  <c r="L14" i="5"/>
  <c r="J14" i="5"/>
  <c r="I14" i="5"/>
  <c r="H14" i="5"/>
  <c r="G14" i="5"/>
  <c r="F14" i="5"/>
  <c r="E14" i="5"/>
  <c r="D14" i="5"/>
  <c r="C14" i="5"/>
  <c r="B13" i="5"/>
  <c r="B12" i="5"/>
  <c r="B11" i="5"/>
  <c r="B10" i="5"/>
  <c r="B9" i="5"/>
  <c r="M8" i="5"/>
  <c r="L8" i="5"/>
  <c r="K8" i="5"/>
  <c r="J8" i="5"/>
  <c r="I8" i="5"/>
  <c r="H8" i="5"/>
  <c r="G8" i="5"/>
  <c r="F8" i="5"/>
  <c r="K92" i="5" l="1"/>
  <c r="K105" i="5" s="1"/>
  <c r="K7" i="5"/>
  <c r="L7" i="5"/>
  <c r="M7" i="5"/>
  <c r="L92" i="5"/>
  <c r="L105" i="5" s="1"/>
  <c r="B28" i="5"/>
  <c r="H7" i="5"/>
  <c r="G7" i="5"/>
  <c r="I7" i="5"/>
  <c r="E7" i="5"/>
  <c r="F7" i="5"/>
  <c r="B8" i="5"/>
  <c r="J7" i="5"/>
  <c r="N105" i="5"/>
  <c r="F92" i="5"/>
  <c r="F105" i="5" s="1"/>
  <c r="D7" i="5"/>
  <c r="B14" i="5"/>
  <c r="C7" i="5"/>
  <c r="M92" i="5"/>
  <c r="J92" i="5"/>
  <c r="J105" i="5" s="1"/>
  <c r="I92" i="5"/>
  <c r="I105" i="5" s="1"/>
  <c r="H92" i="5"/>
  <c r="H105" i="5" s="1"/>
  <c r="G92" i="5"/>
  <c r="G105" i="5" s="1"/>
  <c r="E92" i="5"/>
  <c r="E105" i="5" s="1"/>
  <c r="D92" i="5"/>
  <c r="D105" i="5" s="1"/>
  <c r="C92" i="5"/>
  <c r="M105" i="5" l="1"/>
  <c r="B92" i="5"/>
  <c r="B7" i="5"/>
  <c r="C105" i="5"/>
  <c r="B105" i="5" s="1"/>
</calcChain>
</file>

<file path=xl/sharedStrings.xml><?xml version="1.0" encoding="utf-8"?>
<sst xmlns="http://schemas.openxmlformats.org/spreadsheetml/2006/main" count="106" uniqueCount="106">
  <si>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</si>
  <si>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</si>
  <si>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</si>
  <si>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</si>
  <si>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</si>
  <si>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</si>
  <si>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</si>
  <si>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</si>
  <si>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</si>
  <si>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</si>
  <si>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</si>
  <si>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</si>
  <si>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</si>
  <si>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</si>
  <si>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</si>
  <si>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</si>
  <si>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</si>
  <si>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</si>
  <si>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</si>
  <si>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</si>
  <si>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</si>
  <si>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</si>
  <si>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</si>
  <si>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</si>
  <si>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</si>
  <si>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</si>
  <si>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</si>
  <si>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</si>
  <si>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</si>
  <si>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</si>
  <si>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</si>
  <si>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</si>
  <si>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</si>
  <si>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</si>
  <si>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</si>
  <si>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</si>
  <si>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</si>
  <si>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</si>
  <si>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</si>
  <si>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</si>
  <si>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</si>
  <si>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</si>
  <si>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</si>
  <si>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</si>
  <si>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</si>
  <si>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</si>
  <si>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</si>
  <si>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</si>
  <si>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</si>
  <si>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</si>
  <si>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</si>
  <si>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</si>
  <si>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</si>
  <si>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</si>
  <si>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</si>
  <si>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</si>
  <si>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</si>
  <si>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</si>
  <si>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</si>
  <si>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</si>
  <si>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</si>
  <si>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</si>
  <si>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</si>
  <si>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</si>
  <si>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</si>
  <si>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</si>
  <si>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</si>
  <si>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</si>
  <si>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</si>
  <si>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</si>
  <si>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</si>
  <si>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</si>
  <si>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</si>
  <si>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</si>
  <si>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</si>
  <si>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</si>
  <si>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</si>
  <si>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</si>
  <si>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</si>
  <si>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Total </t>
  </si>
  <si>
    <t>MINISTERIO DE DEFENSA</t>
  </si>
  <si>
    <t>CUERPO ESPECIALIZADO PARA LA SEGURIDAD DEL METRO</t>
  </si>
  <si>
    <t>Fuente: [SIGEF]</t>
  </si>
  <si>
    <t>pag.1</t>
  </si>
  <si>
    <t xml:space="preserve"> </t>
  </si>
  <si>
    <t>PAG.2</t>
  </si>
  <si>
    <t>FEBREO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</si>
  <si>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</si>
  <si>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</si>
  <si>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</si>
  <si>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</si>
  <si>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</si>
  <si>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</si>
  <si>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</si>
  <si>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</si>
  <si>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</si>
  <si>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</si>
  <si>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PAG. 3</t>
  </si>
  <si>
    <t>PAG. 4</t>
  </si>
  <si>
    <t xml:space="preserve">  Licda. PAULA CORPORAN MEDINA,                                         Licda. EULOGIA PINALES VARGAS,                                                         Licdo. RAFAEL UBRI MONTERO,</t>
  </si>
  <si>
    <t xml:space="preserve">  Sub-Directora Financiera del CESMET.                               Encargada de Contabilidad del CESMET.                                                     Auditor Interno del CESMET.</t>
  </si>
  <si>
    <t xml:space="preserve">          Coronel, Contadora ERD.                                                            Capitan  Cont. ERD.                                                                                   Tte. Coronel Cont. ERD.</t>
  </si>
  <si>
    <t>Fecha de registro: hasta el [01] de [Julio] del [2021]</t>
  </si>
  <si>
    <t>Fecha de imputación: hasta el [31] de [Julio] del [2021]</t>
  </si>
  <si>
    <t>RELACION DE INGRESOS Y EGRESOS AL 31/12/2021.</t>
  </si>
  <si>
    <t>En RD$39,431,632.60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</si>
</sst>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164" fontId="0" fillId="0" borderId="0" xfId="0" applyNumberFormat="1"/>
    <xf numFmtId="0" fontId="4" fillId="0" borderId="0" xfId="0" applyFont="1"/>
    <xf numFmtId="164" fontId="2" fillId="0" borderId="0" xfId="1" applyFont="1"/>
    <xf numFmtId="0" fontId="2" fillId="5" borderId="0" xfId="0" applyFont="1" applyFill="1" applyAlignment="1">
      <alignment horizontal="center"/>
    </xf>
    <xf numFmtId="164" fontId="2" fillId="5" borderId="0" xfId="1" applyFont="1" applyFill="1"/>
    <xf numFmtId="164" fontId="0" fillId="4" borderId="0" xfId="1" applyFont="1" applyFill="1" applyBorder="1"/>
    <xf numFmtId="0" fontId="0" fillId="6" borderId="0" xfId="0" applyFill="1"/>
    <xf numFmtId="0" fontId="7" fillId="0" borderId="0" xfId="0" applyFont="1"/>
    <xf numFmtId="0" fontId="8" fillId="0" borderId="0" xfId="0" applyFont="1"/>
    <xf numFmtId="0" fontId="2" fillId="0" borderId="0" xfId="0" applyFont="1"/>
    <xf numFmtId="0" fontId="6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left" vertical="center" wrapText="1"/>
    </xf>
    <xf numFmtId="164" fontId="10" fillId="0" borderId="0" xfId="1" applyFont="1"/>
    <xf numFmtId="0" fontId="10" fillId="0" borderId="0" xfId="0" applyFont="1" applyAlignment="1">
      <alignment horizontal="left" vertical="center" wrapText="1"/>
    </xf>
    <xf numFmtId="164" fontId="10" fillId="0" borderId="0" xfId="1" applyFont="1" applyAlignment="1">
      <alignment vertical="center" wrapText="1"/>
    </xf>
    <xf numFmtId="0" fontId="11" fillId="0" borderId="0" xfId="0" applyFont="1" applyAlignment="1">
      <alignment horizontal="left" vertical="center" wrapText="1" indent="2"/>
    </xf>
    <xf numFmtId="164" fontId="11" fillId="0" borderId="0" xfId="1" applyFont="1"/>
    <xf numFmtId="164" fontId="11" fillId="0" borderId="0" xfId="1" applyFont="1" applyAlignment="1">
      <alignment vertical="center" wrapText="1"/>
    </xf>
    <xf numFmtId="164" fontId="11" fillId="0" borderId="0" xfId="1" applyFont="1" applyAlignment="1">
      <alignment horizontal="center" vertical="center" wrapText="1"/>
    </xf>
    <xf numFmtId="0" fontId="11" fillId="0" borderId="0" xfId="0" applyFont="1"/>
    <xf numFmtId="0" fontId="10" fillId="0" borderId="0" xfId="0" applyFont="1" applyAlignment="1">
      <alignment horizontal="center" vertical="center" wrapText="1"/>
    </xf>
    <xf numFmtId="164" fontId="11" fillId="0" borderId="0" xfId="1" applyNumberFormat="1" applyFont="1" applyAlignment="1">
      <alignment vertical="center" wrapText="1"/>
    </xf>
    <xf numFmtId="164" fontId="10" fillId="6" borderId="0" xfId="1" applyFont="1" applyFill="1" applyAlignment="1">
      <alignment horizontal="center"/>
    </xf>
    <xf numFmtId="0" fontId="10" fillId="2" borderId="2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165" fontId="10" fillId="6" borderId="1" xfId="0" applyNumberFormat="1" applyFont="1" applyFill="1" applyBorder="1" applyAlignment="1">
      <alignment vertical="center" wrapText="1"/>
    </xf>
    <xf numFmtId="0" fontId="11" fillId="6" borderId="0" xfId="0" applyFont="1" applyFill="1"/>
    <xf numFmtId="165" fontId="10" fillId="0" borderId="0" xfId="0" applyNumberFormat="1" applyFont="1" applyAlignment="1">
      <alignment vertical="center" wrapText="1"/>
    </xf>
    <xf numFmtId="165" fontId="11" fillId="0" borderId="0" xfId="0" applyNumberFormat="1" applyFont="1" applyAlignment="1">
      <alignment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164" fontId="11" fillId="4" borderId="0" xfId="1" applyFont="1" applyFill="1" applyBorder="1"/>
    <xf numFmtId="164" fontId="11" fillId="6" borderId="0" xfId="1" applyFont="1" applyFill="1"/>
    <xf numFmtId="0" fontId="10" fillId="3" borderId="2" xfId="0" applyFont="1" applyFill="1" applyBorder="1" applyAlignment="1">
      <alignment horizontal="left" vertic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164" fontId="10" fillId="5" borderId="0" xfId="1" applyFont="1" applyFill="1"/>
    <xf numFmtId="164" fontId="0" fillId="0" borderId="0" xfId="1" applyFont="1"/>
    <xf numFmtId="164" fontId="4" fillId="0" borderId="0" xfId="1" applyFont="1"/>
    <xf numFmtId="164" fontId="12" fillId="0" borderId="0" xfId="1" applyFont="1"/>
    <xf numFmtId="164" fontId="12" fillId="0" borderId="0" xfId="1" applyFont="1" applyAlignment="1">
      <alignment vertical="center" wrapText="1"/>
    </xf>
    <xf numFmtId="0" fontId="12" fillId="0" borderId="0" xfId="0" applyFont="1"/>
    <xf numFmtId="164" fontId="12" fillId="0" borderId="0" xfId="1" applyFont="1" applyAlignment="1">
      <alignment horizontal="center" vertical="center" wrapText="1"/>
    </xf>
    <xf numFmtId="164" fontId="6" fillId="0" borderId="0" xfId="1" applyFont="1" applyAlignment="1">
      <alignment vertical="center" wrapText="1"/>
    </xf>
    <xf numFmtId="164" fontId="12" fillId="0" borderId="0" xfId="0" applyNumberFormat="1" applyFont="1"/>
    <xf numFmtId="164" fontId="3" fillId="0" borderId="0" xfId="1" applyFont="1"/>
    <xf numFmtId="164" fontId="3" fillId="0" borderId="0" xfId="1" applyFont="1" applyAlignment="1">
      <alignment vertical="center" wrapText="1"/>
    </xf>
    <xf numFmtId="164" fontId="3" fillId="0" borderId="0" xfId="1" applyFont="1" applyAlignment="1"/>
    <xf numFmtId="164" fontId="3" fillId="0" borderId="1" xfId="1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164" fontId="3" fillId="4" borderId="0" xfId="1" applyFont="1" applyFill="1"/>
    <xf numFmtId="164" fontId="7" fillId="0" borderId="0" xfId="1" applyFont="1"/>
    <xf numFmtId="164" fontId="2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164" fontId="5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1</xdr:row>
      <xdr:rowOff>0</xdr:rowOff>
    </xdr:from>
    <xdr:to>
      <xdr:col>1</xdr:col>
      <xdr:colOff>609600</xdr:colOff>
      <xdr:row>4</xdr:row>
      <xdr:rowOff>19050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" y="238125"/>
          <a:ext cx="1219200" cy="647700"/>
        </a:xfrm>
        <a:prstGeom prst="rect">
          <a:avLst/>
        </a:prstGeom>
      </xdr:spPr>
    </xdr:pic>
    <xdr:clientData/>
  </xdr:twoCellAnchor>
  <xdr:twoCellAnchor editAs="oneCell">
    <xdr:from>
      <xdr:col>7</xdr:col>
      <xdr:colOff>38099</xdr:colOff>
      <xdr:row>1</xdr:row>
      <xdr:rowOff>19050</xdr:rowOff>
    </xdr:from>
    <xdr:to>
      <xdr:col>8</xdr:col>
      <xdr:colOff>533399</xdr:colOff>
      <xdr:row>4</xdr:row>
      <xdr:rowOff>171449</xdr:rowOff>
    </xdr:to>
    <xdr:pic>
      <xdr:nvPicPr>
        <xdr:cNvPr id="3" name="2 Imagen" descr="LOGO CESME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5857874" y="257175"/>
          <a:ext cx="1314450" cy="781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3"/>
  <sheetViews>
    <sheetView showGridLines="0" tabSelected="1" topLeftCell="A88" zoomScaleNormal="100" workbookViewId="0">
      <selection activeCell="H22" sqref="H22"/>
    </sheetView>
  </sheetViews>
  <sheetFormatPr baseColWidth="10" defaultColWidth="9.140625" defaultRowHeight="15" x14ac:dyDescent="0.25"/>
  <cols>
    <col min="1" max="1" width="17.28515625" customWidth="1"/>
    <col min="2" max="2" width="15.5703125" bestFit="1" customWidth="1"/>
    <col min="3" max="3" width="11.7109375" customWidth="1"/>
    <col min="4" max="4" width="12" customWidth="1"/>
    <col min="5" max="5" width="14.7109375" bestFit="1" customWidth="1"/>
    <col min="6" max="6" width="12.140625" customWidth="1"/>
    <col min="7" max="7" width="14.7109375" bestFit="1" customWidth="1"/>
    <col min="8" max="8" width="12.28515625" customWidth="1"/>
    <col min="9" max="10" width="12" customWidth="1"/>
    <col min="11" max="11" width="14.28515625" customWidth="1"/>
    <col min="12" max="12" width="14.28515625" bestFit="1" customWidth="1"/>
    <col min="13" max="13" width="15.85546875" customWidth="1"/>
    <col min="14" max="14" width="14.28515625" bestFit="1" customWidth="1"/>
    <col min="15" max="15" width="15.140625" bestFit="1" customWidth="1"/>
  </cols>
  <sheetData>
    <row r="1" spans="1:15" ht="18.75" customHeight="1" x14ac:dyDescent="0.25">
      <c r="A1" s="55" t="s">
        <v>80</v>
      </c>
      <c r="B1" s="55"/>
      <c r="C1" s="55"/>
      <c r="D1" s="55"/>
      <c r="E1" s="55"/>
      <c r="F1" s="55"/>
      <c r="G1" s="55"/>
      <c r="H1" s="55"/>
      <c r="I1" s="55"/>
      <c r="J1" s="55"/>
    </row>
    <row r="2" spans="1:15" ht="18.75" customHeight="1" x14ac:dyDescent="0.25">
      <c r="A2" s="55" t="s">
        <v>81</v>
      </c>
      <c r="B2" s="55"/>
      <c r="C2" s="55"/>
      <c r="D2" s="55"/>
      <c r="E2" s="55"/>
      <c r="F2" s="55"/>
      <c r="G2" s="55"/>
      <c r="H2" s="55"/>
      <c r="I2" s="55"/>
      <c r="J2" s="55"/>
      <c r="M2" s="1"/>
      <c r="O2" s="39"/>
    </row>
    <row r="3" spans="1:15" ht="15.75" customHeight="1" x14ac:dyDescent="0.25">
      <c r="A3" s="55" t="s">
        <v>104</v>
      </c>
      <c r="B3" s="55"/>
      <c r="C3" s="55"/>
      <c r="D3" s="55"/>
      <c r="E3" s="55"/>
      <c r="F3" s="55"/>
      <c r="G3" s="55"/>
      <c r="H3" s="55"/>
      <c r="I3" s="55"/>
      <c r="J3" s="55"/>
    </row>
    <row r="4" spans="1:15" x14ac:dyDescent="0.25">
      <c r="A4" s="56" t="s">
        <v>105</v>
      </c>
      <c r="B4" s="56"/>
      <c r="C4" s="56"/>
      <c r="D4" s="56"/>
      <c r="E4" s="56"/>
      <c r="F4" s="56"/>
      <c r="G4" s="56"/>
      <c r="H4" s="56"/>
      <c r="I4" s="56"/>
      <c r="J4" s="56"/>
      <c r="K4" s="1"/>
      <c r="L4" s="1"/>
    </row>
    <row r="5" spans="1:15" x14ac:dyDescent="0.25">
      <c r="D5" s="1"/>
    </row>
    <row r="6" spans="1:15" x14ac:dyDescent="0.25">
      <c r="A6" s="11" t="s">
        <v>0</v>
      </c>
      <c r="B6" s="12" t="s">
        <v>79</v>
      </c>
      <c r="C6" s="12" t="s">
        <v>78</v>
      </c>
      <c r="D6" s="13" t="s">
        <v>86</v>
      </c>
      <c r="E6" s="13" t="s">
        <v>87</v>
      </c>
      <c r="F6" s="13" t="s">
        <v>88</v>
      </c>
      <c r="G6" s="13" t="s">
        <v>89</v>
      </c>
      <c r="H6" s="13" t="s">
        <v>90</v>
      </c>
      <c r="I6" s="13" t="s">
        <v>91</v>
      </c>
      <c r="J6" s="13" t="s">
        <v>92</v>
      </c>
      <c r="K6" s="13" t="s">
        <v>93</v>
      </c>
      <c r="L6" s="4" t="s">
        <v>94</v>
      </c>
      <c r="M6" s="4" t="s">
        <v>95</v>
      </c>
      <c r="N6" s="4" t="s">
        <v>96</v>
      </c>
    </row>
    <row r="7" spans="1:15" x14ac:dyDescent="0.25">
      <c r="A7" s="15" t="s">
        <v>1</v>
      </c>
      <c r="B7" s="50">
        <f>C7+D7+E7+F7+G7+H7+I7+J7+K7+L7+M7+N7</f>
        <v>322798370.70000005</v>
      </c>
      <c r="C7" s="50">
        <f>C8+C14+C28</f>
        <v>18203185.27</v>
      </c>
      <c r="D7" s="47">
        <f>D8+D14+D28+D58</f>
        <v>27812822.199999999</v>
      </c>
      <c r="E7" s="47">
        <f>E8+E14+E28+E65</f>
        <v>24449415.220000003</v>
      </c>
      <c r="F7" s="47">
        <f>+F8+F14+F28+F58</f>
        <v>30269145.819999997</v>
      </c>
      <c r="G7" s="47">
        <f>G8+G14+G28+G58</f>
        <v>24742416.990000002</v>
      </c>
      <c r="H7" s="47">
        <f>H8+H14+H28+H58</f>
        <v>30123796.27</v>
      </c>
      <c r="I7" s="47">
        <f>I8+I14+I28+I65+I58</f>
        <v>21551352.07</v>
      </c>
      <c r="J7" s="47">
        <f>J8+J14+J28+J58</f>
        <v>25330577.329999998</v>
      </c>
      <c r="K7" s="47">
        <f>K77+K58+K28+K14+K8</f>
        <v>21636181.48</v>
      </c>
      <c r="L7" s="3">
        <f>L8+L14+L28+L77</f>
        <v>21184438.849999998</v>
      </c>
      <c r="M7" s="3">
        <f>+M8+M14+M28+M58+M78</f>
        <v>38063406.599999994</v>
      </c>
      <c r="N7" s="3">
        <f>N8+N14+N28+N58+N77</f>
        <v>39431632.599999994</v>
      </c>
    </row>
    <row r="8" spans="1:15" ht="24.75" x14ac:dyDescent="0.25">
      <c r="A8" s="17" t="s">
        <v>2</v>
      </c>
      <c r="B8" s="49">
        <f>B9+B10+B13</f>
        <v>225834508.55999997</v>
      </c>
      <c r="C8" s="48">
        <f>C9+C10+C13</f>
        <v>15057090.289999999</v>
      </c>
      <c r="D8" s="47">
        <f>D9+D10+D11+D12+D13</f>
        <v>22908641.59</v>
      </c>
      <c r="E8" s="47">
        <f>E9+E10+E11+E12+E13</f>
        <v>19238357.59</v>
      </c>
      <c r="F8" s="47">
        <f t="shared" ref="F8:M8" si="0">F9+F10+F11+F12+F13</f>
        <v>18026530.09</v>
      </c>
      <c r="G8" s="47">
        <f t="shared" si="0"/>
        <v>16206592.189999999</v>
      </c>
      <c r="H8" s="47">
        <f t="shared" si="0"/>
        <v>20131082.890000001</v>
      </c>
      <c r="I8" s="47">
        <f t="shared" si="0"/>
        <v>16179318.299999999</v>
      </c>
      <c r="J8" s="47">
        <f t="shared" si="0"/>
        <v>16183048.799999999</v>
      </c>
      <c r="K8" s="47">
        <f t="shared" si="0"/>
        <v>16190178.199999999</v>
      </c>
      <c r="L8" s="3">
        <f t="shared" si="0"/>
        <v>16194571.899999999</v>
      </c>
      <c r="M8" s="3">
        <f t="shared" si="0"/>
        <v>29962323.219999999</v>
      </c>
      <c r="N8" s="3">
        <f>N9+N10+N11+N12+N13</f>
        <v>19556773.5</v>
      </c>
    </row>
    <row r="9" spans="1:15" ht="16.5" x14ac:dyDescent="0.25">
      <c r="A9" s="19" t="s">
        <v>3</v>
      </c>
      <c r="B9" s="20">
        <f>C9+D9+E9+F9+G9+H9+I9+J9+K9+L9+M9+N9</f>
        <v>194606166.31999996</v>
      </c>
      <c r="C9" s="21">
        <v>14157689.5</v>
      </c>
      <c r="D9" s="20">
        <v>14157689.5</v>
      </c>
      <c r="E9" s="20">
        <v>14157689.5</v>
      </c>
      <c r="F9" s="20">
        <v>16869689.5</v>
      </c>
      <c r="G9" s="20">
        <v>15045689.5</v>
      </c>
      <c r="H9" s="20">
        <v>15045689.5</v>
      </c>
      <c r="I9" s="20">
        <v>15045689.699999999</v>
      </c>
      <c r="J9" s="20">
        <v>15045689.699999999</v>
      </c>
      <c r="K9" s="20">
        <v>15045689.699999999</v>
      </c>
      <c r="L9" s="20">
        <v>15045689.699999999</v>
      </c>
      <c r="M9" s="20">
        <v>28808632.82</v>
      </c>
      <c r="N9" s="20">
        <v>16180637.699999999</v>
      </c>
    </row>
    <row r="10" spans="1:15" x14ac:dyDescent="0.25">
      <c r="A10" s="19" t="s">
        <v>4</v>
      </c>
      <c r="B10" s="20">
        <f>C10+D10+E10+F10+G10+H10+I10+J10+K10+L10+M10+N10</f>
        <v>27997028</v>
      </c>
      <c r="C10" s="21">
        <v>840948</v>
      </c>
      <c r="D10" s="20">
        <v>8692748</v>
      </c>
      <c r="E10" s="20">
        <v>4766848</v>
      </c>
      <c r="F10" s="20">
        <v>840948</v>
      </c>
      <c r="G10" s="20">
        <v>840948</v>
      </c>
      <c r="H10" s="20">
        <v>4766848</v>
      </c>
      <c r="I10" s="20">
        <v>840948</v>
      </c>
      <c r="J10" s="20">
        <v>840948</v>
      </c>
      <c r="K10" s="20">
        <v>840948</v>
      </c>
      <c r="L10" s="20">
        <v>840948</v>
      </c>
      <c r="M10" s="20">
        <v>840948</v>
      </c>
      <c r="N10" s="20">
        <v>3043000</v>
      </c>
    </row>
    <row r="11" spans="1:15" ht="16.5" x14ac:dyDescent="0.25">
      <c r="A11" s="19" t="s">
        <v>36</v>
      </c>
      <c r="B11" s="20">
        <f t="shared" ref="B11:B12" si="1">C11+D11</f>
        <v>0</v>
      </c>
      <c r="C11" s="21">
        <v>0</v>
      </c>
      <c r="D11" s="20">
        <v>0</v>
      </c>
      <c r="E11" s="20">
        <v>0</v>
      </c>
      <c r="F11" s="20">
        <v>0</v>
      </c>
      <c r="G11" s="20"/>
      <c r="H11" s="20">
        <v>0</v>
      </c>
      <c r="I11" s="20">
        <v>0</v>
      </c>
      <c r="J11" s="20">
        <v>0</v>
      </c>
      <c r="M11" s="20">
        <v>0</v>
      </c>
    </row>
    <row r="12" spans="1:15" ht="24.75" x14ac:dyDescent="0.25">
      <c r="A12" s="19" t="s">
        <v>5</v>
      </c>
      <c r="B12" s="20">
        <f t="shared" si="1"/>
        <v>0</v>
      </c>
      <c r="C12" s="21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M12" s="20">
        <v>0</v>
      </c>
    </row>
    <row r="13" spans="1:15" ht="24.75" x14ac:dyDescent="0.25">
      <c r="A13" s="19" t="s">
        <v>6</v>
      </c>
      <c r="B13" s="41">
        <f>C13+D13+E13+F13+G13+H13+I13+J13+K13+L13+M13+N13</f>
        <v>3231314.24</v>
      </c>
      <c r="C13" s="44">
        <v>58452.79</v>
      </c>
      <c r="D13" s="41">
        <v>58204.09</v>
      </c>
      <c r="E13" s="41">
        <v>313820.09000000003</v>
      </c>
      <c r="F13" s="41">
        <v>315892.59000000003</v>
      </c>
      <c r="G13" s="41">
        <v>319954.69</v>
      </c>
      <c r="H13" s="41">
        <v>318545.39</v>
      </c>
      <c r="I13" s="41">
        <v>292680.59999999998</v>
      </c>
      <c r="J13" s="41">
        <v>296411.09999999998</v>
      </c>
      <c r="K13" s="41">
        <v>303540.5</v>
      </c>
      <c r="L13" s="41">
        <v>307934.2</v>
      </c>
      <c r="M13" s="41">
        <v>312742.40000000002</v>
      </c>
      <c r="N13" s="41">
        <v>333135.8</v>
      </c>
    </row>
    <row r="14" spans="1:15" ht="16.5" x14ac:dyDescent="0.25">
      <c r="A14" s="17" t="s">
        <v>7</v>
      </c>
      <c r="B14" s="47">
        <f>B15+B19+B22</f>
        <v>7685941.9899999993</v>
      </c>
      <c r="C14" s="48">
        <f>C15+C19</f>
        <v>489874.98</v>
      </c>
      <c r="D14" s="47">
        <f>D15+D19+D22+D16+D17+D18+D20+D21+D27</f>
        <v>547356.61</v>
      </c>
      <c r="E14" s="47">
        <f t="shared" ref="E14:M14" si="2">E15+E19+E22+E16+E17+E18+E20+E21+E27</f>
        <v>611324.35</v>
      </c>
      <c r="F14" s="47">
        <f t="shared" si="2"/>
        <v>760272.74</v>
      </c>
      <c r="G14" s="47">
        <f t="shared" si="2"/>
        <v>1179669.9300000002</v>
      </c>
      <c r="H14" s="47">
        <f t="shared" si="2"/>
        <v>350577.29000000004</v>
      </c>
      <c r="I14" s="47">
        <f t="shared" si="2"/>
        <v>949091.04</v>
      </c>
      <c r="J14" s="47">
        <f t="shared" si="2"/>
        <v>714651.90999999992</v>
      </c>
      <c r="K14" s="3">
        <f>K15+K19+K22</f>
        <v>565471.44999999995</v>
      </c>
      <c r="L14" s="3">
        <f t="shared" si="2"/>
        <v>499922.41</v>
      </c>
      <c r="M14" s="3">
        <f t="shared" si="2"/>
        <v>1023901.75</v>
      </c>
      <c r="N14" s="3">
        <f>N15+N19+N22+N16+N17+N18+N20+N21+N27</f>
        <v>1790431.07</v>
      </c>
    </row>
    <row r="15" spans="1:15" ht="16.5" x14ac:dyDescent="0.25">
      <c r="A15" s="19" t="s">
        <v>8</v>
      </c>
      <c r="B15" s="41">
        <f>C15+D15+E15+F15+G15+H15+I15+J15+K15+L15+M15+N15</f>
        <v>6245613.3499999996</v>
      </c>
      <c r="C15" s="42">
        <v>464504.98</v>
      </c>
      <c r="D15" s="41">
        <v>492486.61</v>
      </c>
      <c r="E15" s="41">
        <v>556454.35</v>
      </c>
      <c r="F15" s="41">
        <v>449461.4</v>
      </c>
      <c r="G15" s="41">
        <v>897179.93</v>
      </c>
      <c r="H15" s="41"/>
      <c r="I15" s="41">
        <v>448435.59</v>
      </c>
      <c r="J15" s="41">
        <v>462131.91</v>
      </c>
      <c r="K15" s="41">
        <v>540101.44999999995</v>
      </c>
      <c r="L15" s="41">
        <v>474552.41</v>
      </c>
      <c r="M15" s="41">
        <v>456038.55</v>
      </c>
      <c r="N15" s="41">
        <v>1004266.17</v>
      </c>
    </row>
    <row r="16" spans="1:15" ht="24.75" x14ac:dyDescent="0.25">
      <c r="A16" s="19" t="s">
        <v>9</v>
      </c>
      <c r="B16" s="41">
        <f t="shared" ref="B16:B27" si="3">C16+D16+E16+F16+G16+H16+I16+J16+K16+L16+M16+N16</f>
        <v>1076113.9100000001</v>
      </c>
      <c r="C16" s="42">
        <v>0</v>
      </c>
      <c r="D16" s="41">
        <v>0</v>
      </c>
      <c r="E16" s="41">
        <v>0</v>
      </c>
      <c r="F16" s="41">
        <v>0</v>
      </c>
      <c r="G16" s="41">
        <v>0</v>
      </c>
      <c r="H16" s="41">
        <v>230476.42</v>
      </c>
      <c r="I16" s="41">
        <v>3186</v>
      </c>
      <c r="J16" s="41">
        <v>168150</v>
      </c>
      <c r="K16" s="43"/>
      <c r="L16" s="43"/>
      <c r="M16" s="43">
        <v>260119.2</v>
      </c>
      <c r="N16" s="39">
        <v>414182.29</v>
      </c>
    </row>
    <row r="17" spans="1:14" x14ac:dyDescent="0.25">
      <c r="A17" s="19" t="s">
        <v>10</v>
      </c>
      <c r="B17" s="20">
        <f t="shared" si="3"/>
        <v>25370</v>
      </c>
      <c r="C17" s="18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25370</v>
      </c>
    </row>
    <row r="18" spans="1:14" ht="16.5" x14ac:dyDescent="0.25">
      <c r="A18" s="19" t="s">
        <v>11</v>
      </c>
      <c r="B18" s="20">
        <f t="shared" si="3"/>
        <v>0</v>
      </c>
      <c r="C18" s="21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</row>
    <row r="19" spans="1:14" ht="16.5" x14ac:dyDescent="0.25">
      <c r="A19" s="19" t="s">
        <v>12</v>
      </c>
      <c r="B19" s="41">
        <f t="shared" si="3"/>
        <v>571472.30000000005</v>
      </c>
      <c r="C19" s="42">
        <v>25370</v>
      </c>
      <c r="D19" s="41">
        <v>25370</v>
      </c>
      <c r="E19" s="41">
        <v>25370</v>
      </c>
      <c r="F19" s="41">
        <v>25370</v>
      </c>
      <c r="G19" s="41">
        <v>125375</v>
      </c>
      <c r="H19" s="41">
        <v>61100.87</v>
      </c>
      <c r="I19" s="41">
        <v>155251</v>
      </c>
      <c r="J19" s="41"/>
      <c r="K19" s="41">
        <v>25370</v>
      </c>
      <c r="L19" s="41">
        <v>25370</v>
      </c>
      <c r="M19" s="41">
        <v>25842</v>
      </c>
      <c r="N19" s="41">
        <v>51683.43</v>
      </c>
    </row>
    <row r="20" spans="1:14" x14ac:dyDescent="0.25">
      <c r="A20" s="19" t="s">
        <v>13</v>
      </c>
      <c r="B20" s="41">
        <f t="shared" si="3"/>
        <v>92363.45</v>
      </c>
      <c r="C20" s="45">
        <v>0</v>
      </c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1">
        <v>92363.45</v>
      </c>
      <c r="J20" s="41">
        <v>0</v>
      </c>
      <c r="K20" s="41"/>
      <c r="L20" s="43"/>
      <c r="M20" s="41">
        <v>0</v>
      </c>
      <c r="N20" s="41">
        <v>0</v>
      </c>
    </row>
    <row r="21" spans="1:14" ht="49.5" x14ac:dyDescent="0.25">
      <c r="A21" s="19" t="s">
        <v>14</v>
      </c>
      <c r="B21" s="41">
        <f t="shared" si="3"/>
        <v>222902</v>
      </c>
      <c r="C21" s="42">
        <v>0</v>
      </c>
      <c r="D21" s="41">
        <v>0</v>
      </c>
      <c r="E21" s="41">
        <v>0</v>
      </c>
      <c r="F21" s="41">
        <v>0</v>
      </c>
      <c r="G21" s="41">
        <v>0</v>
      </c>
      <c r="H21" s="41"/>
      <c r="I21" s="41">
        <v>0</v>
      </c>
      <c r="J21" s="41"/>
      <c r="K21" s="43"/>
      <c r="L21" s="43"/>
      <c r="M21" s="41">
        <v>222902</v>
      </c>
    </row>
    <row r="22" spans="1:14" ht="41.25" x14ac:dyDescent="0.25">
      <c r="A22" s="19" t="s">
        <v>15</v>
      </c>
      <c r="B22" s="41">
        <f t="shared" si="3"/>
        <v>868856.34000000008</v>
      </c>
      <c r="C22" s="42">
        <v>0</v>
      </c>
      <c r="D22" s="41">
        <v>29500</v>
      </c>
      <c r="E22" s="41">
        <v>29500</v>
      </c>
      <c r="F22" s="41">
        <v>285441.34000000003</v>
      </c>
      <c r="G22" s="41">
        <v>157115</v>
      </c>
      <c r="H22" s="41">
        <v>59000</v>
      </c>
      <c r="I22" s="41"/>
      <c r="J22" s="41">
        <v>59000</v>
      </c>
      <c r="K22" s="41"/>
      <c r="L22" s="41"/>
      <c r="M22" s="41">
        <v>59000</v>
      </c>
      <c r="N22" s="41">
        <v>190300</v>
      </c>
    </row>
    <row r="23" spans="1:14" x14ac:dyDescent="0.25">
      <c r="A23" s="19"/>
      <c r="B23" s="20"/>
      <c r="C23" s="21"/>
      <c r="D23" s="20"/>
      <c r="E23" s="20"/>
      <c r="F23" s="20"/>
      <c r="G23" s="20"/>
      <c r="H23" s="20"/>
      <c r="I23" s="20"/>
      <c r="J23" s="20"/>
    </row>
    <row r="24" spans="1:14" x14ac:dyDescent="0.25">
      <c r="A24" s="19"/>
      <c r="B24" s="20"/>
      <c r="C24" s="21"/>
      <c r="D24" s="20"/>
      <c r="E24" s="20"/>
      <c r="F24" s="24" t="s">
        <v>83</v>
      </c>
      <c r="G24" s="20"/>
      <c r="H24" s="20"/>
      <c r="I24" s="20"/>
      <c r="J24" s="20"/>
    </row>
    <row r="25" spans="1:14" x14ac:dyDescent="0.25">
      <c r="A25" s="19"/>
      <c r="B25" s="20"/>
      <c r="C25" s="21"/>
      <c r="D25" s="20"/>
      <c r="E25" s="20"/>
      <c r="F25" s="20"/>
      <c r="G25" s="20"/>
      <c r="H25" s="20"/>
      <c r="I25" s="20"/>
      <c r="J25" s="20"/>
    </row>
    <row r="26" spans="1:14" x14ac:dyDescent="0.25">
      <c r="A26" s="19"/>
      <c r="B26" s="20"/>
      <c r="C26" s="21"/>
      <c r="D26" s="20"/>
      <c r="E26" s="20"/>
      <c r="F26" s="20"/>
      <c r="G26" s="20"/>
      <c r="H26" s="20"/>
      <c r="I26" s="20"/>
      <c r="J26" s="20"/>
    </row>
    <row r="27" spans="1:14" ht="24.75" x14ac:dyDescent="0.25">
      <c r="A27" s="19" t="s">
        <v>37</v>
      </c>
      <c r="B27" s="20">
        <f t="shared" si="3"/>
        <v>379854.18</v>
      </c>
      <c r="C27" s="21">
        <v>0</v>
      </c>
      <c r="D27" s="20">
        <v>0</v>
      </c>
      <c r="E27" s="23"/>
      <c r="F27" s="23"/>
      <c r="G27" s="23"/>
      <c r="H27" s="23"/>
      <c r="I27" s="23">
        <v>249855</v>
      </c>
      <c r="J27" s="23"/>
      <c r="N27" s="39">
        <v>129999.18</v>
      </c>
    </row>
    <row r="28" spans="1:14" ht="16.5" x14ac:dyDescent="0.25">
      <c r="A28" s="17" t="s">
        <v>16</v>
      </c>
      <c r="B28" s="47">
        <f>B29+B30+B31+B32+B33+B34+B35+B36+B37</f>
        <v>70607799.700000003</v>
      </c>
      <c r="C28" s="48">
        <f>C29+C35</f>
        <v>2656220</v>
      </c>
      <c r="D28" s="47">
        <f>D29+D30+D31+D32+D33+D34+D35+D37</f>
        <v>4356824</v>
      </c>
      <c r="E28" s="47">
        <f>E29+E35+E30+E31+E32+E33+E34+E37</f>
        <v>4473345.84</v>
      </c>
      <c r="F28" s="47">
        <f>+F29+F30+F31+F32+F33+F34+F35+F37</f>
        <v>7500374.5899999999</v>
      </c>
      <c r="G28" s="47">
        <f>G29+G35+G30+G31+G33+G34+G37</f>
        <v>6955582.7999999998</v>
      </c>
      <c r="H28" s="47">
        <f t="shared" ref="H28:M28" si="4">H29+H30+H31+H32+H33+H34+H35+H37</f>
        <v>8365828.6599999992</v>
      </c>
      <c r="I28" s="47">
        <f t="shared" si="4"/>
        <v>4197114.33</v>
      </c>
      <c r="J28" s="47">
        <f t="shared" si="4"/>
        <v>7155208.1900000004</v>
      </c>
      <c r="K28" s="47">
        <f t="shared" si="4"/>
        <v>3924407.2</v>
      </c>
      <c r="L28" s="3">
        <f t="shared" si="4"/>
        <v>3731086</v>
      </c>
      <c r="M28" s="3">
        <f t="shared" si="4"/>
        <v>5589377.4000000004</v>
      </c>
      <c r="N28" s="3">
        <f>N29+N30+N31+N32+N33+N34+N35+N37</f>
        <v>11702430.689999999</v>
      </c>
    </row>
    <row r="29" spans="1:14" ht="24.75" x14ac:dyDescent="0.25">
      <c r="A29" s="19" t="s">
        <v>17</v>
      </c>
      <c r="B29" s="20">
        <f>C29+D29+E29+F29+G29+H29+I29+J29+K29+L29+M29+N29</f>
        <v>38557510.090000004</v>
      </c>
      <c r="C29" s="21">
        <v>2656220</v>
      </c>
      <c r="D29" s="20">
        <v>2656824</v>
      </c>
      <c r="E29" s="20">
        <v>2656592</v>
      </c>
      <c r="F29" s="20">
        <v>3427649.85</v>
      </c>
      <c r="G29" s="20">
        <v>4838943</v>
      </c>
      <c r="H29" s="20">
        <v>2868745.52</v>
      </c>
      <c r="I29" s="20">
        <v>3203099</v>
      </c>
      <c r="J29" s="20">
        <v>2872640</v>
      </c>
      <c r="K29" s="20">
        <v>2830690</v>
      </c>
      <c r="L29" s="20">
        <v>2818815</v>
      </c>
      <c r="M29" s="20">
        <v>3121180</v>
      </c>
      <c r="N29" s="20">
        <v>4606111.72</v>
      </c>
    </row>
    <row r="30" spans="1:14" ht="16.5" x14ac:dyDescent="0.25">
      <c r="A30" s="19" t="s">
        <v>18</v>
      </c>
      <c r="B30" s="20">
        <f>C30+D30+E30+F30+G30+H30+I30+J30+K30+L30+M30+N30</f>
        <v>12263812.720000001</v>
      </c>
      <c r="C30" s="21"/>
      <c r="D30" s="20"/>
      <c r="E30" s="20"/>
      <c r="F30" s="20">
        <v>1787899.07</v>
      </c>
      <c r="G30" s="20">
        <v>49560</v>
      </c>
      <c r="H30" s="20">
        <v>3956481.5</v>
      </c>
      <c r="I30" s="20">
        <v>0</v>
      </c>
      <c r="J30" s="20">
        <v>1757890.84</v>
      </c>
      <c r="M30" s="20">
        <v>5604.41</v>
      </c>
      <c r="N30" s="20">
        <v>4706376.9000000004</v>
      </c>
    </row>
    <row r="31" spans="1:14" ht="24.75" x14ac:dyDescent="0.25">
      <c r="A31" s="19" t="s">
        <v>19</v>
      </c>
      <c r="B31" s="20">
        <f>C31+D31+E31+F31+G31+H31+I31+J31+K31+L31+M31+N31</f>
        <v>1339105.07</v>
      </c>
      <c r="C31" s="21">
        <v>0</v>
      </c>
      <c r="D31" s="20"/>
      <c r="E31" s="20">
        <v>372394.09</v>
      </c>
      <c r="F31" s="20">
        <v>157799.67999999999</v>
      </c>
      <c r="G31" s="20">
        <v>54870</v>
      </c>
      <c r="H31" s="20">
        <v>109344.7</v>
      </c>
      <c r="I31" s="20">
        <v>0</v>
      </c>
      <c r="J31" s="20">
        <v>270338</v>
      </c>
      <c r="M31" s="20">
        <v>312857</v>
      </c>
      <c r="N31" s="20">
        <v>61501.599999999999</v>
      </c>
    </row>
    <row r="32" spans="1:14" ht="16.5" x14ac:dyDescent="0.25">
      <c r="A32" s="19" t="s">
        <v>20</v>
      </c>
      <c r="B32" s="20">
        <f t="shared" ref="B32" si="5">C32+D32+E32+F32+G32+H32+I32+J32+K32+L32+M32+N32</f>
        <v>218460.88</v>
      </c>
      <c r="C32" s="21">
        <v>0</v>
      </c>
      <c r="D32" s="20">
        <v>0</v>
      </c>
      <c r="E32" s="20">
        <v>120783</v>
      </c>
      <c r="F32" s="20">
        <v>81317.75</v>
      </c>
      <c r="G32" s="20">
        <v>0</v>
      </c>
      <c r="H32" s="20">
        <v>0</v>
      </c>
      <c r="I32" s="20">
        <v>16360.13</v>
      </c>
      <c r="J32" s="20">
        <v>0</v>
      </c>
      <c r="M32" s="20">
        <v>0</v>
      </c>
      <c r="N32" s="20">
        <v>0</v>
      </c>
    </row>
    <row r="33" spans="1:14" ht="24.75" x14ac:dyDescent="0.25">
      <c r="A33" s="19" t="s">
        <v>21</v>
      </c>
      <c r="B33" s="20">
        <f>C33+D33+E33+F33+G33+H33+I33+J33+K33+L33+M33+N33</f>
        <v>527198.11</v>
      </c>
      <c r="C33" s="21">
        <v>0</v>
      </c>
      <c r="D33" s="20"/>
      <c r="E33" s="20">
        <v>131393</v>
      </c>
      <c r="F33" s="20">
        <v>42256.5</v>
      </c>
      <c r="G33" s="20">
        <v>238693.94</v>
      </c>
      <c r="H33" s="20"/>
      <c r="I33" s="20">
        <v>0</v>
      </c>
      <c r="J33" s="20">
        <v>14351.16</v>
      </c>
      <c r="M33" s="20">
        <v>57041.16</v>
      </c>
      <c r="N33" s="20">
        <v>43462.35</v>
      </c>
    </row>
    <row r="34" spans="1:14" ht="33" x14ac:dyDescent="0.25">
      <c r="A34" s="19" t="s">
        <v>22</v>
      </c>
      <c r="B34" s="20">
        <f>C34+D34+E34+F34+G34+H34+I34+J34+K34+L34+M34+N34</f>
        <v>1722514.61</v>
      </c>
      <c r="C34" s="25">
        <v>0</v>
      </c>
      <c r="D34" s="20"/>
      <c r="E34" s="20"/>
      <c r="F34" s="20">
        <v>77752.55</v>
      </c>
      <c r="G34" s="20">
        <v>99482.26</v>
      </c>
      <c r="H34" s="20">
        <v>177177</v>
      </c>
      <c r="I34" s="20">
        <v>13747</v>
      </c>
      <c r="J34" s="20">
        <v>329064.71000000002</v>
      </c>
      <c r="K34" s="20">
        <v>216412</v>
      </c>
      <c r="M34" s="20">
        <v>567417.75</v>
      </c>
      <c r="N34" s="20">
        <v>241461.34</v>
      </c>
    </row>
    <row r="35" spans="1:14" ht="33" x14ac:dyDescent="0.25">
      <c r="A35" s="19" t="s">
        <v>23</v>
      </c>
      <c r="B35" s="20">
        <f>C35+D35+E35+F35+G35+H35+I35+J35+K35+L35+M35+N35</f>
        <v>12392638.01</v>
      </c>
      <c r="C35" s="22"/>
      <c r="D35" s="20">
        <v>1700000</v>
      </c>
      <c r="E35" s="20">
        <v>979866</v>
      </c>
      <c r="F35" s="20">
        <v>1348013.92</v>
      </c>
      <c r="G35" s="20">
        <v>897540.5</v>
      </c>
      <c r="H35" s="20">
        <v>1151116.68</v>
      </c>
      <c r="I35" s="20">
        <v>904456</v>
      </c>
      <c r="J35" s="20">
        <v>1226937.02</v>
      </c>
      <c r="K35" s="20">
        <v>876550</v>
      </c>
      <c r="L35" s="20">
        <v>912271</v>
      </c>
      <c r="M35" s="20">
        <v>948524.56</v>
      </c>
      <c r="N35" s="20">
        <v>1447362.33</v>
      </c>
    </row>
    <row r="36" spans="1:14" ht="33" x14ac:dyDescent="0.25">
      <c r="A36" s="19" t="s">
        <v>38</v>
      </c>
      <c r="B36" s="20">
        <f t="shared" ref="B36" si="6">C36+D36+E36+F36+G36+H36+I36+J36+K36+L36+M36+N36</f>
        <v>0</v>
      </c>
      <c r="C36" s="21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</row>
    <row r="37" spans="1:14" ht="16.5" x14ac:dyDescent="0.25">
      <c r="A37" s="19" t="s">
        <v>24</v>
      </c>
      <c r="B37" s="20">
        <f>D37+H37+C37+E37+F37+G37+I37+J37+K37+L37+M37+N37</f>
        <v>3586560.21</v>
      </c>
      <c r="C37" s="21"/>
      <c r="D37" s="20"/>
      <c r="E37" s="20">
        <v>212317.75</v>
      </c>
      <c r="F37" s="20">
        <v>577685.27</v>
      </c>
      <c r="G37" s="20">
        <v>776493.1</v>
      </c>
      <c r="H37" s="20">
        <v>102963.26</v>
      </c>
      <c r="I37" s="20">
        <v>59452.2</v>
      </c>
      <c r="J37" s="20">
        <v>683986.46</v>
      </c>
      <c r="K37" s="20">
        <v>755.2</v>
      </c>
      <c r="M37" s="20">
        <v>576752.52</v>
      </c>
      <c r="N37" s="46">
        <v>596154.44999999995</v>
      </c>
    </row>
    <row r="38" spans="1:14" ht="24.75" x14ac:dyDescent="0.25">
      <c r="A38" s="17" t="s">
        <v>25</v>
      </c>
      <c r="B38" s="20">
        <f t="shared" ref="B38:B53" si="7">C38+D38+E38+F38+G38+H38+I38+J38+K38+L38+M38+N38</f>
        <v>0</v>
      </c>
      <c r="C38" s="18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1:14" ht="33" x14ac:dyDescent="0.25">
      <c r="A39" s="19" t="s">
        <v>26</v>
      </c>
      <c r="B39" s="20">
        <f t="shared" si="7"/>
        <v>0</v>
      </c>
      <c r="C39" s="18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1:14" ht="41.25" x14ac:dyDescent="0.25">
      <c r="A40" s="19" t="s">
        <v>39</v>
      </c>
      <c r="B40" s="20">
        <f t="shared" si="7"/>
        <v>0</v>
      </c>
      <c r="C40" s="18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1:14" ht="41.25" x14ac:dyDescent="0.25">
      <c r="A41" s="19" t="s">
        <v>40</v>
      </c>
      <c r="B41" s="20">
        <f t="shared" si="7"/>
        <v>0</v>
      </c>
      <c r="C41" s="18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1:14" ht="41.25" x14ac:dyDescent="0.25">
      <c r="A42" s="19" t="s">
        <v>41</v>
      </c>
      <c r="B42" s="20">
        <f t="shared" si="7"/>
        <v>0</v>
      </c>
      <c r="C42" s="18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</row>
    <row r="43" spans="1:14" x14ac:dyDescent="0.25">
      <c r="A43" s="19"/>
      <c r="B43" s="20"/>
      <c r="C43" s="18"/>
      <c r="D43" s="20"/>
      <c r="E43" s="20"/>
      <c r="F43" s="20"/>
      <c r="G43" s="20"/>
      <c r="H43" s="20"/>
      <c r="I43" s="20"/>
      <c r="J43" s="20"/>
    </row>
    <row r="44" spans="1:14" x14ac:dyDescent="0.25">
      <c r="A44" s="19"/>
      <c r="B44" s="20"/>
      <c r="C44" s="18"/>
      <c r="D44" s="20"/>
      <c r="E44" s="20"/>
      <c r="F44" s="20"/>
      <c r="G44" s="20"/>
      <c r="H44" s="20"/>
      <c r="I44" s="20"/>
      <c r="J44" s="20"/>
    </row>
    <row r="45" spans="1:14" x14ac:dyDescent="0.25">
      <c r="A45" s="19"/>
      <c r="B45" s="20"/>
      <c r="C45" s="18"/>
      <c r="D45" s="20"/>
      <c r="E45" s="20"/>
      <c r="F45" s="24" t="s">
        <v>85</v>
      </c>
      <c r="G45" s="20"/>
      <c r="H45" s="20"/>
      <c r="I45" s="20"/>
      <c r="J45" s="20"/>
    </row>
    <row r="46" spans="1:14" x14ac:dyDescent="0.25">
      <c r="A46" s="19"/>
      <c r="B46" s="20"/>
      <c r="C46" s="18"/>
      <c r="D46" s="20"/>
      <c r="E46" s="20"/>
      <c r="F46" s="20"/>
      <c r="G46" s="20"/>
      <c r="H46" s="20"/>
      <c r="I46" s="20"/>
      <c r="J46" s="20"/>
    </row>
    <row r="47" spans="1:14" ht="49.5" x14ac:dyDescent="0.25">
      <c r="A47" s="19" t="s">
        <v>42</v>
      </c>
      <c r="B47" s="20">
        <f t="shared" si="7"/>
        <v>0</v>
      </c>
      <c r="C47" s="18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1:14" ht="33" x14ac:dyDescent="0.25">
      <c r="A48" s="19" t="s">
        <v>27</v>
      </c>
      <c r="B48" s="20">
        <f t="shared" si="7"/>
        <v>0</v>
      </c>
      <c r="C48" s="18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</row>
    <row r="49" spans="1:14" ht="41.25" x14ac:dyDescent="0.25">
      <c r="A49" s="19" t="s">
        <v>43</v>
      </c>
      <c r="B49" s="20">
        <f t="shared" si="7"/>
        <v>0</v>
      </c>
      <c r="C49" s="18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1:14" ht="16.5" x14ac:dyDescent="0.25">
      <c r="A50" s="17" t="s">
        <v>44</v>
      </c>
      <c r="B50" s="20">
        <f t="shared" si="7"/>
        <v>0</v>
      </c>
      <c r="C50" s="18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</row>
    <row r="51" spans="1:14" ht="33" x14ac:dyDescent="0.25">
      <c r="A51" s="19" t="s">
        <v>45</v>
      </c>
      <c r="B51" s="20">
        <f t="shared" si="7"/>
        <v>0</v>
      </c>
      <c r="C51" s="18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</row>
    <row r="52" spans="1:14" ht="33" x14ac:dyDescent="0.25">
      <c r="A52" s="19" t="s">
        <v>46</v>
      </c>
      <c r="B52" s="20">
        <f t="shared" si="7"/>
        <v>0</v>
      </c>
      <c r="C52" s="18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1:14" ht="33" x14ac:dyDescent="0.25">
      <c r="A53" s="19" t="s">
        <v>47</v>
      </c>
      <c r="B53" s="20">
        <f t="shared" si="7"/>
        <v>0</v>
      </c>
      <c r="C53" s="18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1:14" ht="41.25" x14ac:dyDescent="0.25">
      <c r="A54" s="19" t="s">
        <v>48</v>
      </c>
      <c r="B54" s="16">
        <f t="shared" ref="B54:B91" si="8">C54</f>
        <v>0</v>
      </c>
      <c r="C54" s="18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1:14" ht="49.5" x14ac:dyDescent="0.25">
      <c r="A55" s="19" t="s">
        <v>49</v>
      </c>
      <c r="B55" s="16">
        <f t="shared" si="8"/>
        <v>0</v>
      </c>
      <c r="C55" s="18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1:14" ht="33" x14ac:dyDescent="0.25">
      <c r="A56" s="19" t="s">
        <v>50</v>
      </c>
      <c r="B56" s="16">
        <f t="shared" si="8"/>
        <v>0</v>
      </c>
      <c r="C56" s="18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1:14" ht="41.25" x14ac:dyDescent="0.25">
      <c r="A57" s="19" t="s">
        <v>51</v>
      </c>
      <c r="B57" s="16">
        <f t="shared" si="8"/>
        <v>0</v>
      </c>
      <c r="C57" s="18">
        <v>0</v>
      </c>
      <c r="D57" s="20">
        <v>0</v>
      </c>
      <c r="E57" s="23"/>
      <c r="F57" s="23"/>
      <c r="G57" s="23"/>
      <c r="H57" s="23"/>
      <c r="I57" s="23"/>
      <c r="J57" s="23"/>
    </row>
    <row r="58" spans="1:14" ht="24.75" x14ac:dyDescent="0.25">
      <c r="A58" s="17" t="s">
        <v>28</v>
      </c>
      <c r="B58" s="16">
        <f>B65+B69</f>
        <v>8179679.2200000007</v>
      </c>
      <c r="C58" s="48"/>
      <c r="D58" s="47">
        <f t="shared" ref="D58:M58" si="9">D65+D66+D67+D68+D69+D70+D71+D74+D76</f>
        <v>0</v>
      </c>
      <c r="E58" s="47">
        <f t="shared" si="9"/>
        <v>126387.44</v>
      </c>
      <c r="F58" s="47">
        <f t="shared" si="9"/>
        <v>3981968.4</v>
      </c>
      <c r="G58" s="47">
        <f t="shared" si="9"/>
        <v>400572.07</v>
      </c>
      <c r="H58" s="47">
        <f t="shared" si="9"/>
        <v>1276307.43</v>
      </c>
      <c r="I58" s="47">
        <f t="shared" si="9"/>
        <v>225828.4</v>
      </c>
      <c r="J58" s="47">
        <f t="shared" si="9"/>
        <v>1277668.43</v>
      </c>
      <c r="K58" s="47">
        <f t="shared" si="9"/>
        <v>766410</v>
      </c>
      <c r="L58" s="3">
        <f t="shared" si="9"/>
        <v>0</v>
      </c>
      <c r="M58" s="3">
        <f t="shared" si="9"/>
        <v>125800</v>
      </c>
      <c r="N58" s="3">
        <f>+N65+N69+N66</f>
        <v>1062665.5899999999</v>
      </c>
    </row>
    <row r="59" spans="1:14" x14ac:dyDescent="0.25">
      <c r="A59" s="17"/>
      <c r="B59" s="16"/>
      <c r="C59" s="18"/>
      <c r="D59" s="16"/>
      <c r="E59" s="16"/>
      <c r="F59" s="16"/>
      <c r="G59" s="16"/>
      <c r="H59" s="16"/>
      <c r="I59" s="16"/>
      <c r="J59" s="16"/>
      <c r="K59" s="3"/>
      <c r="L59" s="3"/>
      <c r="M59" s="3"/>
      <c r="N59" s="3"/>
    </row>
    <row r="60" spans="1:14" x14ac:dyDescent="0.25">
      <c r="A60" s="17"/>
      <c r="B60" s="16"/>
      <c r="C60" s="18"/>
      <c r="D60" s="16"/>
      <c r="E60" s="16"/>
      <c r="F60" s="16"/>
      <c r="G60" s="16"/>
      <c r="H60" s="16"/>
      <c r="I60" s="16"/>
      <c r="J60" s="16"/>
      <c r="K60" s="3"/>
      <c r="L60" s="3"/>
      <c r="M60" s="3"/>
      <c r="N60" s="3"/>
    </row>
    <row r="61" spans="1:14" x14ac:dyDescent="0.25">
      <c r="A61" s="17"/>
      <c r="B61" s="16"/>
      <c r="C61" s="18"/>
      <c r="D61" s="16"/>
      <c r="E61" s="16"/>
      <c r="F61" s="16"/>
      <c r="G61" s="16"/>
      <c r="H61" s="16"/>
      <c r="I61" s="16"/>
      <c r="J61" s="16"/>
      <c r="K61" s="3"/>
      <c r="L61" s="3"/>
      <c r="M61" s="3"/>
      <c r="N61" s="3"/>
    </row>
    <row r="62" spans="1:14" x14ac:dyDescent="0.25">
      <c r="A62" s="17"/>
      <c r="B62" s="16"/>
      <c r="C62" s="18"/>
      <c r="D62" s="16"/>
      <c r="E62" s="16"/>
      <c r="F62" s="26" t="s">
        <v>97</v>
      </c>
      <c r="G62" s="16"/>
      <c r="H62" s="16"/>
      <c r="I62" s="16"/>
      <c r="J62" s="16"/>
      <c r="K62" s="3"/>
      <c r="L62" s="3"/>
      <c r="M62" s="3"/>
      <c r="N62" s="3"/>
    </row>
    <row r="63" spans="1:14" x14ac:dyDescent="0.25">
      <c r="A63" s="17"/>
      <c r="B63" s="16"/>
      <c r="C63" s="18"/>
      <c r="D63" s="16"/>
      <c r="E63" s="16"/>
      <c r="F63" s="16"/>
      <c r="G63" s="16"/>
      <c r="H63" s="16"/>
      <c r="I63" s="16"/>
      <c r="J63" s="16"/>
      <c r="K63" s="3"/>
      <c r="L63" s="3"/>
      <c r="M63" s="3"/>
      <c r="N63" s="3"/>
    </row>
    <row r="64" spans="1:14" x14ac:dyDescent="0.25">
      <c r="A64" s="17"/>
      <c r="B64" s="16"/>
      <c r="C64" s="18"/>
      <c r="D64" s="16"/>
      <c r="E64" s="16"/>
      <c r="F64" s="16"/>
      <c r="G64" s="16"/>
      <c r="H64" s="16"/>
      <c r="I64" s="16"/>
      <c r="J64" s="16"/>
      <c r="K64" s="3"/>
      <c r="L64" s="3"/>
      <c r="M64" s="3"/>
      <c r="N64" s="3"/>
    </row>
    <row r="65" spans="1:14" ht="16.5" x14ac:dyDescent="0.25">
      <c r="A65" s="19" t="s">
        <v>29</v>
      </c>
      <c r="B65" s="20">
        <f>C65+D65+E65+F65+G65+H65+I65+J65+K65+L65+M65+N65</f>
        <v>2908112.42</v>
      </c>
      <c r="C65" s="21"/>
      <c r="D65" s="20"/>
      <c r="E65" s="20">
        <v>126387.44</v>
      </c>
      <c r="F65" s="20"/>
      <c r="G65" s="20">
        <v>231186.78</v>
      </c>
      <c r="H65" s="20">
        <v>278278.18</v>
      </c>
      <c r="I65" s="16"/>
      <c r="J65" s="20">
        <v>1175952.43</v>
      </c>
      <c r="K65" s="20">
        <v>54870</v>
      </c>
      <c r="M65" s="39">
        <v>125800</v>
      </c>
      <c r="N65" s="39">
        <v>915637.59</v>
      </c>
    </row>
    <row r="66" spans="1:14" ht="24.75" x14ac:dyDescent="0.25">
      <c r="A66" s="19" t="s">
        <v>30</v>
      </c>
      <c r="B66" s="20">
        <f>C66+D66+E66+F66+G66+H66+I66+J66+K66+L66+M66+N66</f>
        <v>934128.54</v>
      </c>
      <c r="C66" s="18">
        <v>0</v>
      </c>
      <c r="D66" s="20">
        <v>0</v>
      </c>
      <c r="E66" s="20">
        <v>0</v>
      </c>
      <c r="F66" s="20">
        <v>0</v>
      </c>
      <c r="G66" s="20">
        <v>169385.29</v>
      </c>
      <c r="H66" s="20">
        <v>73499.25</v>
      </c>
      <c r="I66" s="20">
        <v>0</v>
      </c>
      <c r="J66" s="20">
        <v>101716</v>
      </c>
      <c r="K66" s="20">
        <v>442500</v>
      </c>
      <c r="N66" s="20">
        <v>147028</v>
      </c>
    </row>
    <row r="67" spans="1:14" ht="33" x14ac:dyDescent="0.25">
      <c r="A67" s="19" t="s">
        <v>31</v>
      </c>
      <c r="B67" s="20">
        <f t="shared" ref="B67:B76" si="10">C67+D67+E67+F67+G67+H67+I67+J67+K67+L67+M67+N67</f>
        <v>0</v>
      </c>
      <c r="C67" s="18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/>
    </row>
    <row r="68" spans="1:14" ht="41.25" x14ac:dyDescent="0.25">
      <c r="A68" s="19" t="s">
        <v>32</v>
      </c>
      <c r="B68" s="20">
        <f t="shared" si="10"/>
        <v>0</v>
      </c>
      <c r="C68" s="18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1:14" ht="24.75" x14ac:dyDescent="0.25">
      <c r="A69" s="19" t="s">
        <v>33</v>
      </c>
      <c r="B69" s="20">
        <f>C69+D69+E69+F69+G69+H69+I69+J69+K69+L69+M69+N69</f>
        <v>5271566.8000000007</v>
      </c>
      <c r="C69" s="18">
        <v>0</v>
      </c>
      <c r="D69" s="20"/>
      <c r="E69" s="23"/>
      <c r="F69" s="20">
        <v>3981968.4</v>
      </c>
      <c r="G69" s="23"/>
      <c r="H69" s="23">
        <v>924530</v>
      </c>
      <c r="I69" s="23">
        <v>96028.4</v>
      </c>
      <c r="J69" s="23"/>
      <c r="K69" s="20">
        <v>269040</v>
      </c>
      <c r="M69" s="40"/>
      <c r="N69" s="39">
        <v>0</v>
      </c>
    </row>
    <row r="70" spans="1:14" ht="16.5" x14ac:dyDescent="0.25">
      <c r="A70" s="19" t="s">
        <v>52</v>
      </c>
      <c r="B70" s="20">
        <f t="shared" si="10"/>
        <v>0</v>
      </c>
      <c r="C70" s="18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1:14" ht="24.75" x14ac:dyDescent="0.25">
      <c r="A71" s="19" t="s">
        <v>53</v>
      </c>
      <c r="B71" s="20">
        <f>C71+D71+E71+F71+G71+H71+I71+J71+K71+L71+M71+N71</f>
        <v>129800</v>
      </c>
      <c r="C71" s="18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129800</v>
      </c>
      <c r="J71" s="20">
        <v>0</v>
      </c>
      <c r="M71" s="40"/>
    </row>
    <row r="72" spans="1:14" x14ac:dyDescent="0.25">
      <c r="A72" s="19"/>
      <c r="B72" s="20"/>
      <c r="C72" s="18"/>
      <c r="D72" s="20"/>
      <c r="E72" s="20"/>
      <c r="F72" s="20"/>
      <c r="G72" s="20"/>
      <c r="H72" s="20"/>
      <c r="I72" s="20"/>
      <c r="J72" s="23"/>
    </row>
    <row r="73" spans="1:14" x14ac:dyDescent="0.25">
      <c r="A73" s="19"/>
      <c r="B73" s="20"/>
      <c r="C73" s="18"/>
      <c r="D73" s="20"/>
      <c r="E73" s="20"/>
      <c r="F73" s="20"/>
      <c r="G73" s="20"/>
      <c r="H73" s="20"/>
      <c r="I73" s="20"/>
      <c r="J73" s="23"/>
    </row>
    <row r="74" spans="1:14" ht="16.5" x14ac:dyDescent="0.25">
      <c r="A74" s="19" t="s">
        <v>34</v>
      </c>
      <c r="B74" s="20">
        <f t="shared" si="10"/>
        <v>0</v>
      </c>
      <c r="C74" s="18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1:14" x14ac:dyDescent="0.25">
      <c r="A75" s="19"/>
      <c r="B75" s="20"/>
      <c r="C75" s="18"/>
      <c r="D75" s="20"/>
      <c r="E75" s="20"/>
      <c r="F75" s="20"/>
      <c r="G75" s="20"/>
      <c r="H75" s="20"/>
      <c r="I75" s="20"/>
      <c r="J75" s="20"/>
    </row>
    <row r="76" spans="1:14" ht="33" x14ac:dyDescent="0.25">
      <c r="A76" s="19" t="s">
        <v>54</v>
      </c>
      <c r="B76" s="20">
        <f t="shared" si="10"/>
        <v>0</v>
      </c>
      <c r="C76" s="18">
        <v>0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1:14" x14ac:dyDescent="0.25">
      <c r="A77" s="17" t="s">
        <v>55</v>
      </c>
      <c r="B77" s="16">
        <f>C77+D77+E77+F77+G77+H77+I77+J77+K77+L77+M77+N77</f>
        <v>7629909.1500000004</v>
      </c>
      <c r="C77" s="18">
        <v>0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47">
        <v>189714.63</v>
      </c>
      <c r="L77" s="53">
        <v>758858.54</v>
      </c>
      <c r="M77" s="54">
        <f>M78</f>
        <v>1362004.23</v>
      </c>
      <c r="N77" s="53">
        <v>5319331.75</v>
      </c>
    </row>
    <row r="78" spans="1:14" ht="16.5" x14ac:dyDescent="0.25">
      <c r="A78" s="19" t="s">
        <v>56</v>
      </c>
      <c r="B78" s="16">
        <f t="shared" si="8"/>
        <v>0</v>
      </c>
      <c r="C78" s="21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189714.63</v>
      </c>
      <c r="L78" s="20">
        <v>758858.54</v>
      </c>
      <c r="M78" s="20">
        <v>1362004.23</v>
      </c>
      <c r="N78" s="20">
        <v>5319331.75</v>
      </c>
    </row>
    <row r="79" spans="1:14" ht="16.5" x14ac:dyDescent="0.25">
      <c r="A79" s="19" t="s">
        <v>57</v>
      </c>
      <c r="B79" s="16">
        <f t="shared" si="8"/>
        <v>0</v>
      </c>
      <c r="C79" s="18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1:14" ht="33" x14ac:dyDescent="0.25">
      <c r="A80" s="19" t="s">
        <v>58</v>
      </c>
      <c r="B80" s="16">
        <f t="shared" si="8"/>
        <v>0</v>
      </c>
      <c r="C80" s="18"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1:14" ht="41.25" x14ac:dyDescent="0.25">
      <c r="A81" s="19" t="s">
        <v>59</v>
      </c>
      <c r="B81" s="16">
        <f t="shared" si="8"/>
        <v>0</v>
      </c>
      <c r="C81" s="18">
        <v>0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</row>
    <row r="82" spans="1:14" ht="33" x14ac:dyDescent="0.25">
      <c r="A82" s="17" t="s">
        <v>60</v>
      </c>
      <c r="B82" s="16">
        <f t="shared" si="8"/>
        <v>0</v>
      </c>
      <c r="C82" s="18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</row>
    <row r="83" spans="1:14" ht="16.5" x14ac:dyDescent="0.25">
      <c r="A83" s="19" t="s">
        <v>61</v>
      </c>
      <c r="B83" s="16">
        <f t="shared" si="8"/>
        <v>0</v>
      </c>
      <c r="C83" s="18">
        <v>0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</row>
    <row r="84" spans="1:14" x14ac:dyDescent="0.25">
      <c r="A84" s="19"/>
      <c r="B84" s="16"/>
      <c r="C84" s="18"/>
      <c r="D84" s="20"/>
      <c r="E84" s="20"/>
      <c r="F84" s="20"/>
      <c r="G84" s="20"/>
      <c r="H84" s="20"/>
      <c r="I84" s="20"/>
      <c r="J84" s="20"/>
    </row>
    <row r="85" spans="1:14" x14ac:dyDescent="0.25">
      <c r="A85" s="19"/>
      <c r="B85" s="16"/>
      <c r="C85" s="18"/>
      <c r="D85" s="20"/>
      <c r="E85" s="20"/>
      <c r="F85" s="16" t="s">
        <v>98</v>
      </c>
      <c r="G85" s="20"/>
      <c r="H85" s="20"/>
      <c r="I85" s="20"/>
      <c r="J85" s="20"/>
    </row>
    <row r="86" spans="1:14" x14ac:dyDescent="0.25">
      <c r="A86" s="19"/>
      <c r="B86" s="16"/>
      <c r="C86" s="18"/>
      <c r="D86" s="20"/>
      <c r="E86" s="20"/>
      <c r="F86" s="20"/>
      <c r="G86" s="20"/>
      <c r="H86" s="20"/>
      <c r="I86" s="20"/>
      <c r="J86" s="20"/>
    </row>
    <row r="87" spans="1:14" ht="33" x14ac:dyDescent="0.25">
      <c r="A87" s="19" t="s">
        <v>62</v>
      </c>
      <c r="B87" s="16">
        <f t="shared" si="8"/>
        <v>0</v>
      </c>
      <c r="C87" s="18">
        <v>0</v>
      </c>
      <c r="D87" s="20">
        <v>0</v>
      </c>
      <c r="E87" s="20">
        <v>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1:14" ht="16.5" x14ac:dyDescent="0.25">
      <c r="A88" s="17" t="s">
        <v>63</v>
      </c>
      <c r="B88" s="16">
        <f t="shared" si="8"/>
        <v>0</v>
      </c>
      <c r="C88" s="18">
        <v>0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1:14" ht="24.75" x14ac:dyDescent="0.25">
      <c r="A89" s="19" t="s">
        <v>64</v>
      </c>
      <c r="B89" s="16">
        <f t="shared" si="8"/>
        <v>0</v>
      </c>
      <c r="C89" s="18">
        <v>0</v>
      </c>
      <c r="D89" s="20">
        <v>0</v>
      </c>
      <c r="E89" s="20">
        <v>0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</row>
    <row r="90" spans="1:14" ht="24.75" x14ac:dyDescent="0.25">
      <c r="A90" s="19" t="s">
        <v>65</v>
      </c>
      <c r="B90" s="16">
        <f t="shared" si="8"/>
        <v>0</v>
      </c>
      <c r="C90" s="18">
        <v>0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</row>
    <row r="91" spans="1:14" ht="33" x14ac:dyDescent="0.25">
      <c r="A91" s="19" t="s">
        <v>66</v>
      </c>
      <c r="B91" s="16">
        <f t="shared" si="8"/>
        <v>0</v>
      </c>
      <c r="C91" s="18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</row>
    <row r="92" spans="1:14" s="2" customFormat="1" ht="12" x14ac:dyDescent="0.2">
      <c r="A92" s="51" t="s">
        <v>35</v>
      </c>
      <c r="B92" s="52">
        <f>C92+D92+E92+F92+G92+H92+I92+J92+K92+L92+M92+N92</f>
        <v>321436366.47000003</v>
      </c>
      <c r="C92" s="52">
        <f t="shared" ref="C92:M92" si="11">C58+C28+C14+C8</f>
        <v>18203185.27</v>
      </c>
      <c r="D92" s="52">
        <f t="shared" si="11"/>
        <v>27812822.199999999</v>
      </c>
      <c r="E92" s="52">
        <f t="shared" si="11"/>
        <v>24449415.219999999</v>
      </c>
      <c r="F92" s="52">
        <f t="shared" si="11"/>
        <v>30269145.82</v>
      </c>
      <c r="G92" s="52">
        <f t="shared" si="11"/>
        <v>24742416.990000002</v>
      </c>
      <c r="H92" s="52">
        <f t="shared" si="11"/>
        <v>30123796.27</v>
      </c>
      <c r="I92" s="52">
        <f t="shared" si="11"/>
        <v>21551352.07</v>
      </c>
      <c r="J92" s="52">
        <f t="shared" si="11"/>
        <v>25330577.329999998</v>
      </c>
      <c r="K92" s="52">
        <f>K58+K28+K14+K8+K77</f>
        <v>21636181.48</v>
      </c>
      <c r="L92" s="52">
        <f>L58+L28+L14+L8+L77</f>
        <v>21184438.849999998</v>
      </c>
      <c r="M92" s="52">
        <f t="shared" si="11"/>
        <v>36701402.369999997</v>
      </c>
      <c r="N92" s="52">
        <f>N58+N28+N14+N8+N77</f>
        <v>39431632.600000001</v>
      </c>
    </row>
    <row r="93" spans="1:14" ht="16.5" x14ac:dyDescent="0.25">
      <c r="A93" s="28" t="s">
        <v>67</v>
      </c>
      <c r="B93" s="29"/>
      <c r="C93" s="29"/>
      <c r="D93" s="30"/>
      <c r="E93" s="30"/>
      <c r="F93" s="30"/>
      <c r="G93" s="30"/>
      <c r="H93" s="30"/>
      <c r="I93" s="30"/>
      <c r="J93" s="30"/>
      <c r="K93" s="7"/>
      <c r="L93" s="7"/>
      <c r="M93" s="7"/>
      <c r="N93" s="7"/>
    </row>
    <row r="94" spans="1:14" ht="16.5" x14ac:dyDescent="0.25">
      <c r="A94" s="17" t="s">
        <v>68</v>
      </c>
      <c r="B94" s="20">
        <v>0</v>
      </c>
      <c r="C94" s="31">
        <v>0</v>
      </c>
      <c r="D94" s="20">
        <v>0</v>
      </c>
      <c r="E94" s="20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</row>
    <row r="95" spans="1:14" ht="24.75" x14ac:dyDescent="0.25">
      <c r="A95" s="19" t="s">
        <v>69</v>
      </c>
      <c r="B95" s="20">
        <v>0</v>
      </c>
      <c r="C95" s="32">
        <v>0</v>
      </c>
      <c r="D95" s="20">
        <v>0</v>
      </c>
      <c r="E95" s="20">
        <v>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1:14" ht="24.75" x14ac:dyDescent="0.25">
      <c r="A96" s="19" t="s">
        <v>70</v>
      </c>
      <c r="B96" s="20">
        <v>0</v>
      </c>
      <c r="C96" s="32">
        <v>0</v>
      </c>
      <c r="D96" s="20">
        <v>0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1:14" x14ac:dyDescent="0.25">
      <c r="A97" s="19">
        <v>32</v>
      </c>
      <c r="B97" s="20"/>
      <c r="C97" s="32"/>
      <c r="D97" s="20"/>
      <c r="E97" s="20"/>
      <c r="F97" s="20"/>
      <c r="G97" s="20"/>
      <c r="H97" s="20"/>
      <c r="I97" s="20"/>
      <c r="J97" s="23"/>
    </row>
    <row r="98" spans="1:14" ht="16.5" x14ac:dyDescent="0.25">
      <c r="A98" s="17" t="s">
        <v>71</v>
      </c>
      <c r="B98" s="20" t="s">
        <v>84</v>
      </c>
      <c r="C98" s="31">
        <v>0</v>
      </c>
      <c r="D98" s="20">
        <v>0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1:14" ht="16.5" x14ac:dyDescent="0.25">
      <c r="A99" s="19" t="s">
        <v>72</v>
      </c>
      <c r="B99" s="20">
        <v>0</v>
      </c>
      <c r="C99" s="32">
        <v>0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</row>
    <row r="100" spans="1:14" ht="24.75" x14ac:dyDescent="0.25">
      <c r="A100" s="19" t="s">
        <v>73</v>
      </c>
      <c r="B100" s="20">
        <v>0</v>
      </c>
      <c r="C100" s="32">
        <v>0</v>
      </c>
      <c r="D100" s="20">
        <v>0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1:14" ht="16.5" x14ac:dyDescent="0.25">
      <c r="A101" s="17" t="s">
        <v>74</v>
      </c>
      <c r="B101" s="20"/>
      <c r="C101" s="31">
        <v>0</v>
      </c>
      <c r="D101" s="20">
        <v>0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1:14" ht="24.75" x14ac:dyDescent="0.25">
      <c r="A102" s="19" t="s">
        <v>75</v>
      </c>
      <c r="B102" s="20">
        <v>0</v>
      </c>
      <c r="C102" s="32">
        <v>0</v>
      </c>
      <c r="D102" s="20">
        <v>0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</row>
    <row r="103" spans="1:14" ht="16.5" x14ac:dyDescent="0.25">
      <c r="A103" s="27" t="s">
        <v>76</v>
      </c>
      <c r="B103" s="33"/>
      <c r="C103" s="33"/>
      <c r="D103" s="34">
        <v>0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  <c r="K103" s="6">
        <v>0</v>
      </c>
      <c r="L103" s="6">
        <v>0</v>
      </c>
      <c r="M103" s="6">
        <v>0</v>
      </c>
      <c r="N103" s="6">
        <v>0</v>
      </c>
    </row>
    <row r="104" spans="1:14" x14ac:dyDescent="0.25">
      <c r="A104" s="23"/>
      <c r="B104" s="23"/>
      <c r="C104" s="23"/>
      <c r="D104" s="35">
        <v>0</v>
      </c>
      <c r="E104" s="23"/>
      <c r="F104" s="23"/>
      <c r="G104" s="23"/>
      <c r="H104" s="23"/>
      <c r="I104" s="23"/>
      <c r="J104" s="23"/>
    </row>
    <row r="105" spans="1:14" ht="24.75" x14ac:dyDescent="0.25">
      <c r="A105" s="36" t="s">
        <v>77</v>
      </c>
      <c r="B105" s="37">
        <f>C105+D105+E105+F105+G105+H105+I105</f>
        <v>177152133.84</v>
      </c>
      <c r="C105" s="37">
        <f>C92</f>
        <v>18203185.27</v>
      </c>
      <c r="D105" s="38">
        <f>D92</f>
        <v>27812822.199999999</v>
      </c>
      <c r="E105" s="38">
        <f t="shared" ref="E105:N105" si="12">E92</f>
        <v>24449415.219999999</v>
      </c>
      <c r="F105" s="38">
        <f t="shared" si="12"/>
        <v>30269145.82</v>
      </c>
      <c r="G105" s="38">
        <f t="shared" si="12"/>
        <v>24742416.990000002</v>
      </c>
      <c r="H105" s="38">
        <f t="shared" si="12"/>
        <v>30123796.27</v>
      </c>
      <c r="I105" s="38">
        <f t="shared" si="12"/>
        <v>21551352.07</v>
      </c>
      <c r="J105" s="38">
        <f t="shared" si="12"/>
        <v>25330577.329999998</v>
      </c>
      <c r="K105" s="5">
        <f t="shared" si="12"/>
        <v>21636181.48</v>
      </c>
      <c r="L105" s="5">
        <f t="shared" si="12"/>
        <v>21184438.849999998</v>
      </c>
      <c r="M105" s="5">
        <f t="shared" si="12"/>
        <v>36701402.369999997</v>
      </c>
      <c r="N105" s="5">
        <f t="shared" si="12"/>
        <v>39431632.600000001</v>
      </c>
    </row>
    <row r="106" spans="1:14" x14ac:dyDescent="0.25">
      <c r="A106" s="14" t="s">
        <v>82</v>
      </c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1:14" x14ac:dyDescent="0.25">
      <c r="A107" s="14" t="s">
        <v>102</v>
      </c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1:14" x14ac:dyDescent="0.25">
      <c r="A108" s="14" t="s">
        <v>103</v>
      </c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1:14" x14ac:dyDescent="0.25">
      <c r="A109" s="2"/>
      <c r="B109" s="2"/>
      <c r="C109" s="2"/>
      <c r="D109" s="2"/>
    </row>
    <row r="110" spans="1:14" x14ac:dyDescent="0.25">
      <c r="A110" s="2"/>
      <c r="B110" s="2"/>
      <c r="C110" s="2"/>
      <c r="D110" s="2"/>
    </row>
    <row r="111" spans="1:14" x14ac:dyDescent="0.25">
      <c r="A111" s="8" t="s">
        <v>99</v>
      </c>
      <c r="B111" s="8"/>
      <c r="C111" s="9"/>
      <c r="D111" s="9"/>
      <c r="E111" s="9"/>
      <c r="F111" s="9"/>
      <c r="G111" s="9"/>
      <c r="H111" s="9"/>
      <c r="I111" s="9"/>
    </row>
    <row r="112" spans="1:14" x14ac:dyDescent="0.25">
      <c r="A112" s="9" t="s">
        <v>101</v>
      </c>
      <c r="B112" s="9"/>
      <c r="C112" s="9"/>
      <c r="D112" s="9"/>
      <c r="E112" s="9"/>
      <c r="F112" s="9"/>
      <c r="G112" s="9"/>
      <c r="H112" s="9"/>
      <c r="I112" s="9"/>
    </row>
    <row r="113" spans="1:9" x14ac:dyDescent="0.25">
      <c r="A113" s="9" t="s">
        <v>100</v>
      </c>
      <c r="B113" s="9"/>
      <c r="C113" s="9"/>
      <c r="D113" s="9"/>
      <c r="E113" s="9"/>
      <c r="F113" s="9"/>
      <c r="G113" s="9"/>
      <c r="H113" s="9"/>
      <c r="I113" s="9"/>
    </row>
    <row r="118" spans="1:9" x14ac:dyDescent="0.25">
      <c r="D118" s="10"/>
    </row>
    <row r="123" spans="1:9" x14ac:dyDescent="0.25">
      <c r="C123" s="1"/>
      <c r="D123" s="1"/>
    </row>
  </sheetData>
  <mergeCells count="4">
    <mergeCell ref="A1:J1"/>
    <mergeCell ref="A2:J2"/>
    <mergeCell ref="A3:J3"/>
    <mergeCell ref="A4:J4"/>
  </mergeCells>
  <pageMargins left="0.23622047244094491" right="0.23622047244094491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Rel. de ingreso y gastos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Mr. Jose Luis</cp:lastModifiedBy>
  <cp:lastPrinted>2022-01-11T13:18:37Z</cp:lastPrinted>
  <dcterms:created xsi:type="dcterms:W3CDTF">2018-04-17T18:57:16Z</dcterms:created>
  <dcterms:modified xsi:type="dcterms:W3CDTF">2022-02-07T15:38:37Z</dcterms:modified>
</cp:coreProperties>
</file>