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9440" windowHeight="11655" activeTab="1"/>
  </bookViews>
  <sheets>
    <sheet name="PRESUPUESTO APROB. 2022" sheetId="6" r:id="rId1"/>
    <sheet name="EJECUCION MENSUAL" sheetId="7" r:id="rId2"/>
    <sheet name="PRESUPUESATO ABROB.DE LEY" sheetId="8" r:id="rId3"/>
  </sheets>
  <definedNames>
    <definedName name="_xlnm.Print_Area" localSheetId="0">'PRESUPUESTO APROB. 2022'!$A$1:$K$112</definedName>
  </definedNames>
  <calcPr calcId="145621"/>
</workbook>
</file>

<file path=xl/calcChain.xml><?xml version="1.0" encoding="utf-8"?>
<calcChain xmlns="http://schemas.openxmlformats.org/spreadsheetml/2006/main">
  <c r="B12" i="7" l="1"/>
  <c r="E76" i="6"/>
  <c r="E36" i="6"/>
  <c r="F73" i="6"/>
  <c r="F64" i="6"/>
  <c r="F57" i="6"/>
  <c r="F45" i="6"/>
  <c r="F44" i="6"/>
  <c r="F40" i="6"/>
  <c r="C80" i="7"/>
  <c r="C40" i="7"/>
  <c r="C22" i="7"/>
  <c r="D38" i="7"/>
  <c r="D36" i="7"/>
  <c r="D26" i="7"/>
  <c r="D24" i="7"/>
  <c r="D23" i="7"/>
  <c r="D20" i="7"/>
  <c r="D19" i="7"/>
  <c r="D18" i="7"/>
  <c r="D16" i="7"/>
  <c r="D14" i="7"/>
  <c r="D15" i="7"/>
  <c r="D40" i="7" l="1"/>
  <c r="B40" i="7"/>
  <c r="D22" i="7"/>
  <c r="B22" i="7"/>
  <c r="D13" i="7"/>
  <c r="C13" i="7"/>
  <c r="C12" i="7" s="1"/>
  <c r="B13" i="7"/>
  <c r="D36" i="6"/>
  <c r="D18" i="6"/>
  <c r="F93" i="6" l="1"/>
  <c r="F71" i="6"/>
  <c r="F66" i="6"/>
  <c r="F65" i="6"/>
  <c r="F62" i="6"/>
  <c r="F61" i="6"/>
  <c r="F43" i="6"/>
  <c r="F42" i="6"/>
  <c r="E18" i="6"/>
  <c r="F33" i="6"/>
  <c r="F11" i="6" l="1"/>
  <c r="D80" i="7"/>
  <c r="D76" i="6"/>
  <c r="D9" i="6"/>
  <c r="B80" i="7"/>
  <c r="D12" i="7" l="1"/>
  <c r="C9" i="8"/>
  <c r="C69" i="8"/>
  <c r="C84" i="8"/>
  <c r="B69" i="8"/>
  <c r="B34" i="8"/>
  <c r="B18" i="8"/>
  <c r="B9" i="8"/>
  <c r="B8" i="8" l="1"/>
  <c r="C76" i="6"/>
  <c r="B76" i="6"/>
  <c r="C36" i="6"/>
  <c r="B36" i="6"/>
  <c r="C18" i="6"/>
  <c r="B18" i="6"/>
  <c r="F32" i="6"/>
  <c r="E9" i="6"/>
  <c r="C9" i="6"/>
  <c r="B9" i="6"/>
  <c r="F16" i="6"/>
  <c r="F22" i="6"/>
  <c r="B8" i="6" l="1"/>
  <c r="E92" i="6"/>
  <c r="E8" i="6" s="1"/>
  <c r="D92" i="6"/>
  <c r="C92" i="6"/>
  <c r="F87" i="6"/>
  <c r="C8" i="6" l="1"/>
  <c r="D8" i="6"/>
  <c r="F91" i="6"/>
  <c r="F92" i="6"/>
  <c r="F84" i="6"/>
  <c r="F83" i="6"/>
  <c r="F78" i="6"/>
  <c r="F72" i="6"/>
  <c r="F69" i="6"/>
  <c r="F68" i="6"/>
  <c r="F55" i="6"/>
  <c r="F53" i="6"/>
  <c r="F48" i="6"/>
  <c r="F39" i="6"/>
  <c r="F34" i="6"/>
  <c r="F30" i="6"/>
  <c r="F26" i="6"/>
  <c r="F23" i="6"/>
  <c r="F21" i="6"/>
  <c r="F12" i="6"/>
  <c r="F13" i="6"/>
  <c r="F10" i="6"/>
  <c r="F14" i="6"/>
  <c r="F15" i="6"/>
  <c r="F19" i="6"/>
  <c r="F25" i="6"/>
  <c r="F27" i="6"/>
  <c r="F31" i="6"/>
  <c r="F37" i="6"/>
  <c r="F38" i="6"/>
  <c r="F47" i="6"/>
  <c r="F60" i="6"/>
  <c r="F81" i="6"/>
  <c r="F88" i="6"/>
  <c r="F36" i="6" l="1"/>
  <c r="F18" i="6"/>
  <c r="F76" i="6"/>
  <c r="F9" i="6"/>
  <c r="F8" i="6" l="1"/>
</calcChain>
</file>

<file path=xl/sharedStrings.xml><?xml version="1.0" encoding="utf-8"?>
<sst xmlns="http://schemas.openxmlformats.org/spreadsheetml/2006/main" count="289" uniqueCount="120">
  <si>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</si>
  <si>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</si>
  <si>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</si>
  <si>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</si>
  <si>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</si>
  <si>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</si>
  <si>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</si>
  <si>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</si>
  <si>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</si>
  <si>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</si>
  <si>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</si>
  <si>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</si>
  <si>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</si>
  <si>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</si>
  <si>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</si>
  <si>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</si>
  <si>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</si>
  <si>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</si>
  <si>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</si>
  <si>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</si>
  <si>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</si>
  <si>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</si>
  <si>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</si>
  <si>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</si>
  <si>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</si>
  <si>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</si>
  <si>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</si>
  <si>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</si>
  <si>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</si>
  <si>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</si>
  <si>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</si>
  <si>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</si>
  <si>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</si>
  <si>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</si>
  <si>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</si>
  <si>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</si>
  <si>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</si>
  <si>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</si>
  <si>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</si>
  <si>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</si>
  <si>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</si>
  <si>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</si>
  <si>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</si>
  <si>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</si>
  <si>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</si>
  <si>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</si>
  <si>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</si>
  <si>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</si>
  <si>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</si>
  <si>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>Sub-Director Financiero del CESMET.    Encargada de Presupuesto del CESMET.           Auditora Interna del CESMET.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</si>
  <si>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</si>
  <si>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</si>
  <si>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</si>
  <si>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</si>
  <si>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</si>
  <si>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</si>
  <si>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</si>
  <si>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</si>
  <si>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</si>
  <si>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</si>
  <si>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</si>
  <si>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</si>
  <si>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</si>
  <si>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</si>
  <si>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</si>
  <si>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</si>
  <si>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</si>
  <si>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</si>
  <si>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</si>
  <si>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</si>
  <si>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</si>
  <si>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</si>
  <si>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</si>
  <si>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</si>
  <si>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</si>
  <si>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</si>
  <si>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</si>
  <si>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</si>
  <si>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</si>
  <si>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</si>
  <si>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</si>
  <si>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</si>
  <si>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</si>
  <si>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</si>
  <si>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</si>
  <si>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</si>
  <si>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</si>
  <si>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</si>
  <si>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</si>
  <si>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</si>
  <si>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</si>
  <si>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</si>
  <si>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En RD$332,301,706.00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</si>
  <si>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</si>
  <si>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</si>
  <si>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</si>
  <si>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</si>
  <si>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Presupuesto aprobado 2022 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</si>
  <si>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</si>
  <si>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</si>
  <si>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</si>
  <si>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</si>
  <si>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2.3.6.3.04-HERRAMIENTAS MENORES</t>
  </si>
  <si>
    <t>2.3.6.3.06-PRODUCTOS METALICOS</t>
  </si>
  <si>
    <t>2.3.7.2.99-OTROS PRODUCTOS QUIMICOS Y CONEXOS</t>
  </si>
  <si>
    <t>2.6.5.4.01- SISTEMAS Y EQUIPOS DE CLIMATIZACION</t>
  </si>
  <si>
    <t>2.6.5.4.01- SISTEMA Y EQUIPO DE CLIMATIZACION</t>
  </si>
  <si>
    <t xml:space="preserve">2.2.9.1.01-OTRAS CONTRATACIONES DE SERVICIOS </t>
  </si>
  <si>
    <t>En RD$331,676,706.00</t>
  </si>
  <si>
    <t>2.2.9.1.01- OTRAS CONTRATACIONES DE SERVICIOS</t>
  </si>
  <si>
    <t>Sub-Director Financiero del CESMET.    Encargada de Presupuesto del CESMET.           Auditor Interna del CESMET.</t>
  </si>
  <si>
    <t>Sub-Director Financiero del CESMET.    Encargada de Presupuesto del CESMET.              Auditor Interno del CESMET.</t>
  </si>
  <si>
    <t>2.2.5.9.01-LICIENCIAS INFORMATICAS</t>
  </si>
  <si>
    <t>2.3.4.2.01-PRODUCTOS MEDICINALES PARA USO VETERINARIO</t>
  </si>
  <si>
    <t>2.3.6.2.02-PRODUCTOS DE LOZA</t>
  </si>
  <si>
    <t>2.2.5.9.01-LICENCIAS INFORMATICAS</t>
  </si>
  <si>
    <t>2.3.4.2.01- PRODUCTOS MEDICINALES PARA USO VETERINARIO</t>
  </si>
  <si>
    <r>
      <rPr>
        <b/>
        <sz val="11"/>
        <color theme="1"/>
        <rFont val="Calibri"/>
        <family val="2"/>
        <scheme val="minor"/>
      </rPr>
      <t>presuesto Modificado:</t>
    </r>
    <r>
      <rPr>
        <sz val="11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</si>
  <si>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Presupuesto de Gastos 2022 Mayo</t>
  </si>
  <si>
    <t>EJECUCION MENSUAL 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</si>
</sst>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43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0" fillId="0" borderId="0" xfId="0" applyNumberFormat="1" applyBorder="1"/>
    <xf numFmtId="43" fontId="0" fillId="5" borderId="0" xfId="0" applyNumberFormat="1" applyFill="1" applyBorder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5" borderId="0" xfId="0" applyFont="1" applyFill="1"/>
    <xf numFmtId="0" fontId="0" fillId="5" borderId="0" xfId="0" applyFill="1"/>
    <xf numFmtId="0" fontId="0" fillId="0" borderId="1" xfId="0" applyBorder="1" applyAlignment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5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57.85546875" customWidth="1"/>
    <col min="2" max="2" width="20" customWidth="1"/>
    <col min="3" max="3" width="20.7109375" customWidth="1"/>
    <col min="4" max="4" width="20.85546875" bestFit="1" customWidth="1"/>
    <col min="5" max="6" width="20.28515625" customWidth="1"/>
    <col min="7" max="7" width="15.140625" bestFit="1" customWidth="1"/>
  </cols>
  <sheetData>
    <row r="2" spans="1:7" ht="15.75" x14ac:dyDescent="0.25">
      <c r="A2" s="66" t="s">
        <v>7</v>
      </c>
      <c r="B2" s="66"/>
      <c r="C2" s="66"/>
      <c r="D2" s="66"/>
      <c r="E2" s="66"/>
    </row>
    <row r="3" spans="1:7" x14ac:dyDescent="0.25">
      <c r="A3" s="67" t="s">
        <v>8</v>
      </c>
      <c r="B3" s="67"/>
      <c r="C3" s="67"/>
      <c r="D3" s="67"/>
      <c r="E3" s="67"/>
    </row>
    <row r="4" spans="1:7" x14ac:dyDescent="0.25">
      <c r="A4" s="67" t="s">
        <v>118</v>
      </c>
      <c r="B4" s="67"/>
      <c r="C4" s="67"/>
      <c r="D4" s="67"/>
      <c r="E4" s="67"/>
    </row>
    <row r="5" spans="1:7" x14ac:dyDescent="0.25">
      <c r="A5" s="68" t="s">
        <v>92</v>
      </c>
      <c r="B5" s="68"/>
      <c r="C5" s="68"/>
      <c r="D5" s="68"/>
      <c r="E5" s="68"/>
    </row>
    <row r="7" spans="1:7" ht="47.25" customHeight="1" x14ac:dyDescent="0.25">
      <c r="A7" s="1" t="s">
        <v>0</v>
      </c>
      <c r="B7" s="1" t="s">
        <v>6</v>
      </c>
      <c r="C7" s="1" t="s">
        <v>48</v>
      </c>
      <c r="D7" s="1" t="s">
        <v>52</v>
      </c>
      <c r="E7" s="17" t="s">
        <v>53</v>
      </c>
      <c r="F7" s="17" t="s">
        <v>84</v>
      </c>
    </row>
    <row r="8" spans="1:7" ht="32.25" customHeight="1" x14ac:dyDescent="0.25">
      <c r="A8" s="8" t="s">
        <v>1</v>
      </c>
      <c r="B8" s="9">
        <f>B9+B18+B36+B76+B92</f>
        <v>332301706</v>
      </c>
      <c r="C8" s="9">
        <f>C9+C18+C36+C76+C92</f>
        <v>0</v>
      </c>
      <c r="D8" s="9">
        <f>D9+D18+D36+D76+D92</f>
        <v>331676706</v>
      </c>
      <c r="E8" s="42">
        <f>E9+E18+E36+E76+E92</f>
        <v>123990377.34</v>
      </c>
      <c r="F8" s="43">
        <f>+F9+F18+F36+F76+F92</f>
        <v>181871128.65999997</v>
      </c>
    </row>
    <row r="9" spans="1:7" x14ac:dyDescent="0.25">
      <c r="A9" s="10" t="s">
        <v>2</v>
      </c>
      <c r="B9" s="2">
        <f>B10+B11+B12+B13+B14+B15+B16</f>
        <v>231092040</v>
      </c>
      <c r="C9" s="2">
        <f>C15+C10+C11+C12+C13+C14+C16</f>
        <v>0</v>
      </c>
      <c r="D9" s="2">
        <f>D10+D11+D12+D13+D14+D15+D16</f>
        <v>228257040</v>
      </c>
      <c r="E9" s="19">
        <f>E10+E11+E12+E13+E14+E15+E16</f>
        <v>85409304.299999997</v>
      </c>
      <c r="F9" s="26">
        <f>F10+F11+F12+F13+F14+F15+F16</f>
        <v>142847735.69999999</v>
      </c>
      <c r="G9" s="20"/>
    </row>
    <row r="10" spans="1:7" x14ac:dyDescent="0.25">
      <c r="A10" s="3" t="s">
        <v>10</v>
      </c>
      <c r="B10" s="5">
        <v>146581956</v>
      </c>
      <c r="C10" s="5">
        <v>0</v>
      </c>
      <c r="D10" s="5">
        <v>141996656</v>
      </c>
      <c r="E10" s="5">
        <v>52977928.75</v>
      </c>
      <c r="F10" s="20">
        <f t="shared" ref="F10:F60" si="0">D10-E10</f>
        <v>89018727.25</v>
      </c>
    </row>
    <row r="11" spans="1:7" ht="30" x14ac:dyDescent="0.25">
      <c r="A11" s="3" t="s">
        <v>11</v>
      </c>
      <c r="B11" s="5">
        <v>10800000</v>
      </c>
      <c r="C11" s="5">
        <v>0</v>
      </c>
      <c r="D11" s="5">
        <v>10800000</v>
      </c>
      <c r="E11" s="18">
        <v>4500000</v>
      </c>
      <c r="F11" s="20">
        <f t="shared" si="0"/>
        <v>6300000</v>
      </c>
    </row>
    <row r="12" spans="1:7" x14ac:dyDescent="0.25">
      <c r="A12" s="3" t="s">
        <v>54</v>
      </c>
      <c r="B12" s="5">
        <v>42906312</v>
      </c>
      <c r="C12" s="5">
        <v>0</v>
      </c>
      <c r="D12" s="5">
        <v>42906312</v>
      </c>
      <c r="E12" s="18">
        <v>21924630</v>
      </c>
      <c r="F12" s="20">
        <f>D12-E12</f>
        <v>20981682</v>
      </c>
    </row>
    <row r="13" spans="1:7" x14ac:dyDescent="0.25">
      <c r="A13" s="3" t="s">
        <v>12</v>
      </c>
      <c r="B13" s="5">
        <v>15086637</v>
      </c>
      <c r="C13" s="5">
        <v>0</v>
      </c>
      <c r="D13" s="5">
        <v>15086637</v>
      </c>
      <c r="E13" s="5">
        <v>0</v>
      </c>
      <c r="F13" s="20">
        <f t="shared" si="0"/>
        <v>15086637</v>
      </c>
      <c r="G13" s="18"/>
    </row>
    <row r="14" spans="1:7" ht="30" x14ac:dyDescent="0.25">
      <c r="A14" s="3" t="s">
        <v>13</v>
      </c>
      <c r="B14" s="5">
        <v>10094781</v>
      </c>
      <c r="C14" s="5">
        <v>0</v>
      </c>
      <c r="D14" s="5">
        <v>11845081</v>
      </c>
      <c r="E14" s="5">
        <v>4189193.75</v>
      </c>
      <c r="F14" s="20">
        <f t="shared" si="0"/>
        <v>7655887.25</v>
      </c>
    </row>
    <row r="15" spans="1:7" x14ac:dyDescent="0.25">
      <c r="A15" s="3" t="s">
        <v>14</v>
      </c>
      <c r="B15" s="5">
        <v>4107479</v>
      </c>
      <c r="C15" s="5">
        <v>0</v>
      </c>
      <c r="D15" s="5">
        <v>4107479</v>
      </c>
      <c r="E15" s="5">
        <v>1554456.25</v>
      </c>
      <c r="F15" s="20">
        <f t="shared" si="0"/>
        <v>2553022.75</v>
      </c>
    </row>
    <row r="16" spans="1:7" ht="30" x14ac:dyDescent="0.25">
      <c r="A16" s="3" t="s">
        <v>88</v>
      </c>
      <c r="B16" s="5">
        <v>1514875</v>
      </c>
      <c r="C16" s="5">
        <v>0</v>
      </c>
      <c r="D16" s="5">
        <v>1514875</v>
      </c>
      <c r="E16" s="5">
        <v>263095.55</v>
      </c>
      <c r="F16" s="20">
        <f t="shared" si="0"/>
        <v>1251779.45</v>
      </c>
    </row>
    <row r="17" spans="1:6" x14ac:dyDescent="0.25">
      <c r="A17" s="3"/>
      <c r="B17" s="5"/>
      <c r="C17" s="5"/>
      <c r="D17" s="5"/>
      <c r="E17" s="5"/>
      <c r="F17" s="20"/>
    </row>
    <row r="18" spans="1:6" x14ac:dyDescent="0.25">
      <c r="A18" s="11" t="s">
        <v>3</v>
      </c>
      <c r="B18" s="12">
        <f>B19+B20+B21+B22+B23+B25+B26+B27+B29+B30+B31+B34+B28+B32</f>
        <v>10415000</v>
      </c>
      <c r="C18" s="12">
        <f>C19+C20+C21+C22+C23+C25+C26+C27+C29+C30+C31+C34+C28+C32</f>
        <v>170000</v>
      </c>
      <c r="D18" s="12">
        <f>D19+D20+D21+D22+D23+D25+D26+D27+D29+D30+D31+D34+D28+D32+D33+D24</f>
        <v>25070529.969999999</v>
      </c>
      <c r="E18" s="19">
        <f>E19+E20+E21+E22+E23+E25+E26+E27+E29+E31+E30+E34+E28+E32+E33</f>
        <v>3874371.7499999995</v>
      </c>
      <c r="F18" s="26">
        <f>F19+F20+F21+F22+F23+F25+F26+F27+F29+F30+F31+F34+F28+F32+F33+F24</f>
        <v>5267228.45</v>
      </c>
    </row>
    <row r="19" spans="1:6" x14ac:dyDescent="0.25">
      <c r="A19" s="13" t="s">
        <v>15</v>
      </c>
      <c r="B19" s="5">
        <v>6360000</v>
      </c>
      <c r="C19" s="5"/>
      <c r="D19" s="5">
        <v>6469000</v>
      </c>
      <c r="E19" s="5">
        <v>2635825.3199999998</v>
      </c>
      <c r="F19" s="20">
        <f t="shared" si="0"/>
        <v>3833174.68</v>
      </c>
    </row>
    <row r="20" spans="1:6" x14ac:dyDescent="0.25">
      <c r="A20" s="3" t="s">
        <v>16</v>
      </c>
      <c r="B20" s="5">
        <v>30000</v>
      </c>
      <c r="C20" s="5">
        <v>170000</v>
      </c>
      <c r="D20" s="4">
        <v>200000</v>
      </c>
      <c r="E20" s="4">
        <v>162252.29</v>
      </c>
      <c r="F20" s="20">
        <v>37747.71</v>
      </c>
    </row>
    <row r="21" spans="1:6" x14ac:dyDescent="0.25">
      <c r="A21" s="3" t="s">
        <v>55</v>
      </c>
      <c r="B21" s="5">
        <v>500000</v>
      </c>
      <c r="C21" s="5">
        <v>0</v>
      </c>
      <c r="D21" s="4">
        <v>250000</v>
      </c>
      <c r="E21" s="4">
        <v>249999.52</v>
      </c>
      <c r="F21" s="20">
        <f t="shared" si="0"/>
        <v>0.48000000001047738</v>
      </c>
    </row>
    <row r="22" spans="1:6" x14ac:dyDescent="0.25">
      <c r="A22" s="3" t="s">
        <v>17</v>
      </c>
      <c r="B22" s="5">
        <v>420000</v>
      </c>
      <c r="C22" s="5">
        <v>0</v>
      </c>
      <c r="D22" s="4">
        <v>420000</v>
      </c>
      <c r="E22" s="4">
        <v>114076.26</v>
      </c>
      <c r="F22" s="20">
        <f>D22-E22</f>
        <v>305923.74</v>
      </c>
    </row>
    <row r="23" spans="1:6" x14ac:dyDescent="0.25">
      <c r="A23" s="3" t="s">
        <v>56</v>
      </c>
      <c r="B23" s="5">
        <v>350000</v>
      </c>
      <c r="C23" s="5">
        <v>0</v>
      </c>
      <c r="D23" s="4">
        <v>175000</v>
      </c>
      <c r="E23" s="4">
        <v>0</v>
      </c>
      <c r="F23" s="20">
        <f t="shared" si="0"/>
        <v>175000</v>
      </c>
    </row>
    <row r="24" spans="1:6" x14ac:dyDescent="0.25">
      <c r="A24" s="3" t="s">
        <v>112</v>
      </c>
      <c r="B24" s="5">
        <v>0</v>
      </c>
      <c r="C24" s="5">
        <v>0</v>
      </c>
      <c r="D24" s="4">
        <v>15763730</v>
      </c>
      <c r="E24" s="4">
        <v>0</v>
      </c>
      <c r="F24" s="20">
        <v>0.23</v>
      </c>
    </row>
    <row r="25" spans="1:6" x14ac:dyDescent="0.25">
      <c r="A25" s="3" t="s">
        <v>18</v>
      </c>
      <c r="B25" s="5">
        <v>130000</v>
      </c>
      <c r="C25" s="5">
        <v>0</v>
      </c>
      <c r="D25" s="4">
        <v>130000</v>
      </c>
      <c r="E25" s="4">
        <v>0</v>
      </c>
      <c r="F25" s="20">
        <f t="shared" si="0"/>
        <v>130000</v>
      </c>
    </row>
    <row r="26" spans="1:6" ht="30" x14ac:dyDescent="0.25">
      <c r="A26" s="3" t="s">
        <v>89</v>
      </c>
      <c r="B26" s="5">
        <v>345000</v>
      </c>
      <c r="C26" s="5">
        <v>0</v>
      </c>
      <c r="D26" s="4">
        <v>80000</v>
      </c>
      <c r="E26" s="4">
        <v>0</v>
      </c>
      <c r="F26" s="20">
        <f t="shared" si="0"/>
        <v>80000</v>
      </c>
    </row>
    <row r="27" spans="1:6" ht="30" x14ac:dyDescent="0.25">
      <c r="A27" s="3" t="s">
        <v>90</v>
      </c>
      <c r="B27" s="5">
        <v>30000</v>
      </c>
      <c r="C27" s="5">
        <v>0</v>
      </c>
      <c r="D27" s="4">
        <v>30000</v>
      </c>
      <c r="E27" s="4">
        <v>0</v>
      </c>
      <c r="F27" s="20">
        <f>D27-E27</f>
        <v>30000</v>
      </c>
    </row>
    <row r="28" spans="1:6" ht="30" x14ac:dyDescent="0.25">
      <c r="A28" s="3" t="s">
        <v>19</v>
      </c>
      <c r="B28" s="39">
        <v>150000</v>
      </c>
      <c r="C28" s="39">
        <v>0</v>
      </c>
      <c r="D28" s="23">
        <v>150000</v>
      </c>
      <c r="E28" s="23">
        <v>103250</v>
      </c>
      <c r="F28" s="20">
        <v>46750</v>
      </c>
    </row>
    <row r="29" spans="1:6" x14ac:dyDescent="0.25">
      <c r="A29" s="3" t="s">
        <v>57</v>
      </c>
      <c r="B29" s="5">
        <v>600000</v>
      </c>
      <c r="C29" s="5">
        <v>0</v>
      </c>
      <c r="D29" s="4">
        <v>400000</v>
      </c>
      <c r="E29" s="4">
        <v>82600</v>
      </c>
      <c r="F29" s="20">
        <v>152200</v>
      </c>
    </row>
    <row r="30" spans="1:6" x14ac:dyDescent="0.25">
      <c r="A30" s="24" t="s">
        <v>58</v>
      </c>
      <c r="B30" s="5">
        <v>500000</v>
      </c>
      <c r="C30" s="5">
        <v>0</v>
      </c>
      <c r="D30" s="4">
        <v>250000</v>
      </c>
      <c r="E30" s="4">
        <v>212400</v>
      </c>
      <c r="F30" s="20">
        <f t="shared" si="0"/>
        <v>37600</v>
      </c>
    </row>
    <row r="31" spans="1:6" x14ac:dyDescent="0.25">
      <c r="A31" s="3" t="s">
        <v>20</v>
      </c>
      <c r="B31" s="5">
        <v>400000</v>
      </c>
      <c r="C31" s="5">
        <v>0</v>
      </c>
      <c r="D31" s="4">
        <v>100000</v>
      </c>
      <c r="E31" s="4">
        <v>0</v>
      </c>
      <c r="F31" s="20">
        <f t="shared" si="0"/>
        <v>100000</v>
      </c>
    </row>
    <row r="32" spans="1:6" x14ac:dyDescent="0.25">
      <c r="A32" s="3" t="s">
        <v>91</v>
      </c>
      <c r="B32" s="5">
        <v>100000</v>
      </c>
      <c r="C32" s="5">
        <v>0</v>
      </c>
      <c r="D32" s="4">
        <v>37800</v>
      </c>
      <c r="E32" s="4">
        <v>0</v>
      </c>
      <c r="F32" s="20">
        <f t="shared" si="0"/>
        <v>37800</v>
      </c>
    </row>
    <row r="33" spans="1:7" x14ac:dyDescent="0.25">
      <c r="A33" s="3" t="s">
        <v>109</v>
      </c>
      <c r="B33" s="5"/>
      <c r="C33" s="5">
        <v>265000</v>
      </c>
      <c r="D33" s="4">
        <v>265000</v>
      </c>
      <c r="E33" s="4">
        <v>263968.69</v>
      </c>
      <c r="F33" s="20">
        <f t="shared" si="0"/>
        <v>1031.3099999999977</v>
      </c>
    </row>
    <row r="34" spans="1:7" x14ac:dyDescent="0.25">
      <c r="A34" s="3" t="s">
        <v>75</v>
      </c>
      <c r="B34" s="5">
        <v>500000</v>
      </c>
      <c r="C34" s="5">
        <v>0</v>
      </c>
      <c r="D34" s="4">
        <v>349999.97</v>
      </c>
      <c r="E34" s="4">
        <v>49999.67</v>
      </c>
      <c r="F34" s="20">
        <f t="shared" si="0"/>
        <v>300000.3</v>
      </c>
    </row>
    <row r="35" spans="1:7" x14ac:dyDescent="0.25">
      <c r="A35" s="3"/>
      <c r="B35" s="5"/>
      <c r="C35" s="5"/>
      <c r="D35" s="4"/>
      <c r="E35" s="4"/>
      <c r="F35" s="20"/>
    </row>
    <row r="36" spans="1:7" x14ac:dyDescent="0.25">
      <c r="A36" s="11" t="s">
        <v>4</v>
      </c>
      <c r="B36" s="19">
        <f>B74+B73+B72+B71+B70+B69+B68+B67+B65+B66+B63+B62+B61+B60+B59+B58+B55+B53+B52+B51+B50+B48+B47+B46+B45+B44+B43+B42+B41+B40+B39+B38+B37</f>
        <v>78693022</v>
      </c>
      <c r="C36" s="19">
        <f>C37+C38+C39+C40+C41+C42+C43+C44+C45+C46+C47+C48+C50+C51+C52+C53+C55+C58+C59+C60+C61+C62+C63+C65+C66+C67+C68+C69+C70+C71+C72+C73+C74</f>
        <v>-170000</v>
      </c>
      <c r="D36" s="19">
        <f>+D37+D38+D39+D40+D41+D42+D43+D44+D46+D45+D47+D48+D50+D51+D52+D53+D55+D56+D57+D58+D59+D60+D61+D62+D63+D64+D65+D66+D67+D68+D69+D70+D71+D72+D54+D49+D73+D74</f>
        <v>62827474</v>
      </c>
      <c r="E36" s="19">
        <f>+E37+E38+E41+E50+E51+E57+E59+E60+E63+E64+E70+E74+E42+E43+E44+E45+E46+E48+E56+E61+E62+E65+E66+E67+E71+E40+E49+E52+E54+E73+E58</f>
        <v>29790425.650000002</v>
      </c>
      <c r="F36" s="19">
        <f>F37+F38+F39+F40+F41+F43+F42+F44+F45+F46+F47+F48+F50+F51+F52+F53+F55+F58+F59+F60+F61+F62+F63+F65+F66+F67+F68+F69+F70+F71+F72+F73+F74+F56+F57+F64+F54</f>
        <v>26549334.099999994</v>
      </c>
    </row>
    <row r="37" spans="1:7" x14ac:dyDescent="0.25">
      <c r="A37" s="3" t="s">
        <v>21</v>
      </c>
      <c r="B37" s="5">
        <v>33833019</v>
      </c>
      <c r="C37" s="5">
        <v>0</v>
      </c>
      <c r="D37" s="4">
        <v>36668019</v>
      </c>
      <c r="E37" s="18">
        <v>14935435</v>
      </c>
      <c r="F37" s="20">
        <f t="shared" si="0"/>
        <v>21732584</v>
      </c>
    </row>
    <row r="38" spans="1:7" x14ac:dyDescent="0.25">
      <c r="A38" s="3" t="s">
        <v>22</v>
      </c>
      <c r="B38" s="5">
        <v>400000</v>
      </c>
      <c r="C38" s="5">
        <v>0</v>
      </c>
      <c r="D38" s="4">
        <v>400000</v>
      </c>
      <c r="E38" s="4">
        <v>292640</v>
      </c>
      <c r="F38" s="20">
        <f t="shared" si="0"/>
        <v>107360</v>
      </c>
    </row>
    <row r="39" spans="1:7" x14ac:dyDescent="0.25">
      <c r="A39" s="3" t="s">
        <v>23</v>
      </c>
      <c r="B39" s="5">
        <v>50000</v>
      </c>
      <c r="C39" s="5">
        <v>0</v>
      </c>
      <c r="D39" s="4">
        <v>50000</v>
      </c>
      <c r="E39" s="4">
        <v>0</v>
      </c>
      <c r="F39" s="20">
        <f t="shared" si="0"/>
        <v>50000</v>
      </c>
    </row>
    <row r="40" spans="1:7" x14ac:dyDescent="0.25">
      <c r="A40" s="3" t="s">
        <v>77</v>
      </c>
      <c r="B40" s="5">
        <v>300000</v>
      </c>
      <c r="C40" s="5">
        <v>0</v>
      </c>
      <c r="D40" s="4">
        <v>150000</v>
      </c>
      <c r="E40" s="4">
        <v>55034.61</v>
      </c>
      <c r="F40" s="20">
        <f>D40-E40</f>
        <v>94965.39</v>
      </c>
    </row>
    <row r="41" spans="1:7" x14ac:dyDescent="0.25">
      <c r="A41" s="3" t="s">
        <v>24</v>
      </c>
      <c r="B41" s="5">
        <v>1500000</v>
      </c>
      <c r="C41" s="5">
        <v>0</v>
      </c>
      <c r="D41" s="4">
        <v>519000</v>
      </c>
      <c r="E41" s="4">
        <v>306505</v>
      </c>
      <c r="F41" s="20">
        <v>212495</v>
      </c>
      <c r="G41" s="20"/>
    </row>
    <row r="42" spans="1:7" x14ac:dyDescent="0.25">
      <c r="A42" s="3" t="s">
        <v>25</v>
      </c>
      <c r="B42" s="5">
        <v>11000000</v>
      </c>
      <c r="C42" s="5">
        <v>0</v>
      </c>
      <c r="D42" s="4">
        <v>2630719</v>
      </c>
      <c r="E42" s="4">
        <v>2355280</v>
      </c>
      <c r="F42" s="20">
        <f>D42-E42</f>
        <v>275439</v>
      </c>
    </row>
    <row r="43" spans="1:7" x14ac:dyDescent="0.25">
      <c r="A43" s="3" t="s">
        <v>26</v>
      </c>
      <c r="B43" s="5">
        <v>10400000</v>
      </c>
      <c r="C43" s="5">
        <v>0</v>
      </c>
      <c r="D43" s="4">
        <v>2350000</v>
      </c>
      <c r="E43" s="4">
        <v>2324328.6</v>
      </c>
      <c r="F43" s="20">
        <f>D43-E43</f>
        <v>25671.399999999907</v>
      </c>
      <c r="G43" s="18"/>
    </row>
    <row r="44" spans="1:7" x14ac:dyDescent="0.25">
      <c r="A44" s="3" t="s">
        <v>27</v>
      </c>
      <c r="B44" s="5">
        <v>450000</v>
      </c>
      <c r="C44" s="5">
        <v>0</v>
      </c>
      <c r="D44" s="4">
        <v>250000</v>
      </c>
      <c r="E44" s="4">
        <v>157506.4</v>
      </c>
      <c r="F44" s="20">
        <f>D44-E44</f>
        <v>92493.6</v>
      </c>
    </row>
    <row r="45" spans="1:7" x14ac:dyDescent="0.25">
      <c r="A45" s="3" t="s">
        <v>28</v>
      </c>
      <c r="B45" s="5">
        <v>300000</v>
      </c>
      <c r="C45" s="5">
        <v>0</v>
      </c>
      <c r="D45" s="4">
        <v>300000</v>
      </c>
      <c r="E45" s="4">
        <v>319637.93</v>
      </c>
      <c r="F45" s="20">
        <f>D45-E45</f>
        <v>-19637.929999999993</v>
      </c>
    </row>
    <row r="46" spans="1:7" x14ac:dyDescent="0.25">
      <c r="A46" s="3" t="s">
        <v>76</v>
      </c>
      <c r="B46" s="5">
        <v>250000</v>
      </c>
      <c r="C46" s="5">
        <v>0</v>
      </c>
      <c r="D46" s="4">
        <v>150000</v>
      </c>
      <c r="E46" s="4">
        <v>16396.099999999999</v>
      </c>
      <c r="F46" s="20">
        <v>133603.9</v>
      </c>
    </row>
    <row r="47" spans="1:7" x14ac:dyDescent="0.25">
      <c r="A47" s="3" t="s">
        <v>29</v>
      </c>
      <c r="B47" s="5">
        <v>150000</v>
      </c>
      <c r="C47" s="5">
        <v>0</v>
      </c>
      <c r="D47" s="4">
        <v>50000</v>
      </c>
      <c r="E47" s="4">
        <v>0</v>
      </c>
      <c r="F47" s="20">
        <f t="shared" si="0"/>
        <v>50000</v>
      </c>
    </row>
    <row r="48" spans="1:7" x14ac:dyDescent="0.25">
      <c r="A48" s="3" t="s">
        <v>59</v>
      </c>
      <c r="B48" s="5">
        <v>540000</v>
      </c>
      <c r="C48" s="5">
        <v>0</v>
      </c>
      <c r="D48" s="4">
        <v>240000</v>
      </c>
      <c r="E48" s="4">
        <v>107033.87</v>
      </c>
      <c r="F48" s="20">
        <f t="shared" si="0"/>
        <v>132966.13</v>
      </c>
    </row>
    <row r="49" spans="1:6" ht="30" x14ac:dyDescent="0.25">
      <c r="A49" s="3" t="s">
        <v>113</v>
      </c>
      <c r="B49" s="5"/>
      <c r="C49" s="5">
        <v>0</v>
      </c>
      <c r="D49" s="4">
        <v>95792.4</v>
      </c>
      <c r="E49" s="4">
        <v>95792.4</v>
      </c>
      <c r="F49" s="20">
        <v>0</v>
      </c>
    </row>
    <row r="50" spans="1:6" x14ac:dyDescent="0.25">
      <c r="A50" s="3" t="s">
        <v>30</v>
      </c>
      <c r="B50" s="5">
        <v>400000</v>
      </c>
      <c r="C50" s="5">
        <v>0</v>
      </c>
      <c r="D50" s="4">
        <v>200000</v>
      </c>
      <c r="E50" s="4">
        <v>40120</v>
      </c>
      <c r="F50" s="20">
        <v>159880</v>
      </c>
    </row>
    <row r="51" spans="1:6" x14ac:dyDescent="0.25">
      <c r="A51" s="3" t="s">
        <v>31</v>
      </c>
      <c r="B51" s="5">
        <v>300000</v>
      </c>
      <c r="C51" s="5">
        <v>0</v>
      </c>
      <c r="D51" s="4">
        <v>300000</v>
      </c>
      <c r="E51" s="4">
        <v>205485.37</v>
      </c>
      <c r="F51" s="20">
        <v>94514.63</v>
      </c>
    </row>
    <row r="52" spans="1:6" x14ac:dyDescent="0.25">
      <c r="A52" s="3" t="s">
        <v>32</v>
      </c>
      <c r="B52" s="5">
        <v>200000</v>
      </c>
      <c r="C52" s="5">
        <v>0</v>
      </c>
      <c r="D52" s="4">
        <v>100000</v>
      </c>
      <c r="E52" s="4">
        <v>24910.98</v>
      </c>
      <c r="F52" s="20">
        <v>75089.02</v>
      </c>
    </row>
    <row r="53" spans="1:6" x14ac:dyDescent="0.25">
      <c r="A53" s="3" t="s">
        <v>60</v>
      </c>
      <c r="B53" s="5">
        <v>100000</v>
      </c>
      <c r="C53" s="5">
        <v>0</v>
      </c>
      <c r="D53" s="4">
        <v>50000</v>
      </c>
      <c r="E53" s="4">
        <v>0</v>
      </c>
      <c r="F53" s="40">
        <f t="shared" si="0"/>
        <v>50000</v>
      </c>
    </row>
    <row r="54" spans="1:6" x14ac:dyDescent="0.25">
      <c r="A54" s="3" t="s">
        <v>114</v>
      </c>
      <c r="B54" s="5"/>
      <c r="C54" s="5">
        <v>0</v>
      </c>
      <c r="D54" s="4">
        <v>148191.4</v>
      </c>
      <c r="E54" s="4">
        <v>124724.3</v>
      </c>
      <c r="F54" s="40">
        <v>23467.1</v>
      </c>
    </row>
    <row r="55" spans="1:6" x14ac:dyDescent="0.25">
      <c r="A55" s="36" t="s">
        <v>33</v>
      </c>
      <c r="B55" s="37">
        <v>200000</v>
      </c>
      <c r="C55" s="37">
        <v>0</v>
      </c>
      <c r="D55" s="38">
        <v>50000</v>
      </c>
      <c r="E55" s="38">
        <v>0</v>
      </c>
      <c r="F55" s="41">
        <f t="shared" si="0"/>
        <v>50000</v>
      </c>
    </row>
    <row r="56" spans="1:6" x14ac:dyDescent="0.25">
      <c r="A56" s="36" t="s">
        <v>102</v>
      </c>
      <c r="B56" s="37">
        <v>0</v>
      </c>
      <c r="C56" s="37">
        <v>30000</v>
      </c>
      <c r="D56" s="38">
        <v>30000</v>
      </c>
      <c r="E56" s="38">
        <v>7575.84</v>
      </c>
      <c r="F56" s="41">
        <v>22424.16</v>
      </c>
    </row>
    <row r="57" spans="1:6" x14ac:dyDescent="0.25">
      <c r="A57" s="36" t="s">
        <v>103</v>
      </c>
      <c r="B57" s="37">
        <v>0</v>
      </c>
      <c r="C57" s="37">
        <v>1100000</v>
      </c>
      <c r="D57" s="38">
        <v>1318134.8999999999</v>
      </c>
      <c r="E57" s="38">
        <v>1349935.11</v>
      </c>
      <c r="F57" s="41">
        <f>D57-E57</f>
        <v>-31800.210000000196</v>
      </c>
    </row>
    <row r="58" spans="1:6" x14ac:dyDescent="0.25">
      <c r="A58" s="3" t="s">
        <v>34</v>
      </c>
      <c r="B58" s="5">
        <v>100000</v>
      </c>
      <c r="C58" s="5">
        <v>0</v>
      </c>
      <c r="D58" s="4">
        <v>100000</v>
      </c>
      <c r="E58" s="4">
        <v>4806.05</v>
      </c>
      <c r="F58" s="20">
        <v>95193.95</v>
      </c>
    </row>
    <row r="59" spans="1:6" x14ac:dyDescent="0.25">
      <c r="A59" s="3" t="s">
        <v>35</v>
      </c>
      <c r="B59" s="5">
        <v>9840000</v>
      </c>
      <c r="C59" s="5">
        <v>0</v>
      </c>
      <c r="D59" s="4">
        <v>9840000</v>
      </c>
      <c r="E59" s="4">
        <v>4250000</v>
      </c>
      <c r="F59" s="20">
        <v>-360000</v>
      </c>
    </row>
    <row r="60" spans="1:6" x14ac:dyDescent="0.25">
      <c r="A60" s="3" t="s">
        <v>36</v>
      </c>
      <c r="B60" s="5">
        <v>960000</v>
      </c>
      <c r="C60" s="5">
        <v>360000</v>
      </c>
      <c r="D60" s="4">
        <v>1320000</v>
      </c>
      <c r="E60" s="4">
        <v>224949.5</v>
      </c>
      <c r="F60" s="20">
        <f t="shared" si="0"/>
        <v>1095050.5</v>
      </c>
    </row>
    <row r="61" spans="1:6" x14ac:dyDescent="0.25">
      <c r="A61" s="3" t="s">
        <v>51</v>
      </c>
      <c r="B61" s="5">
        <v>125000</v>
      </c>
      <c r="C61" s="5">
        <v>0</v>
      </c>
      <c r="D61" s="4">
        <v>125000</v>
      </c>
      <c r="E61" s="23">
        <v>85974.8</v>
      </c>
      <c r="F61" s="20">
        <f>D61-E61</f>
        <v>39025.199999999997</v>
      </c>
    </row>
    <row r="62" spans="1:6" ht="30" x14ac:dyDescent="0.25">
      <c r="A62" s="3" t="s">
        <v>37</v>
      </c>
      <c r="B62" s="5">
        <v>300000</v>
      </c>
      <c r="C62" s="5">
        <v>0</v>
      </c>
      <c r="D62" s="4">
        <v>200000</v>
      </c>
      <c r="E62" s="4">
        <v>43258.8</v>
      </c>
      <c r="F62" s="20">
        <f>D62-E62</f>
        <v>156741.20000000001</v>
      </c>
    </row>
    <row r="63" spans="1:6" ht="30" x14ac:dyDescent="0.25">
      <c r="A63" s="3" t="s">
        <v>38</v>
      </c>
      <c r="B63" s="5">
        <v>800000</v>
      </c>
      <c r="C63" s="5">
        <v>0</v>
      </c>
      <c r="D63" s="4">
        <v>573986</v>
      </c>
      <c r="E63" s="4">
        <v>428525.14</v>
      </c>
      <c r="F63" s="20">
        <v>145460.85999999999</v>
      </c>
    </row>
    <row r="64" spans="1:6" x14ac:dyDescent="0.25">
      <c r="A64" s="3" t="s">
        <v>104</v>
      </c>
      <c r="B64" s="5">
        <v>0</v>
      </c>
      <c r="C64" s="5">
        <v>100000</v>
      </c>
      <c r="D64" s="4">
        <v>140226.20000000001</v>
      </c>
      <c r="E64" s="4">
        <v>77985.84</v>
      </c>
      <c r="F64" s="20">
        <f>D64-E64</f>
        <v>62240.360000000015</v>
      </c>
    </row>
    <row r="65" spans="1:6" x14ac:dyDescent="0.25">
      <c r="A65" s="3" t="s">
        <v>39</v>
      </c>
      <c r="B65" s="5">
        <v>800000</v>
      </c>
      <c r="C65" s="5">
        <v>0</v>
      </c>
      <c r="D65" s="4">
        <v>500000</v>
      </c>
      <c r="E65" s="4">
        <v>139712</v>
      </c>
      <c r="F65" s="20">
        <f>D65-E65</f>
        <v>360288</v>
      </c>
    </row>
    <row r="66" spans="1:6" x14ac:dyDescent="0.25">
      <c r="A66" s="3" t="s">
        <v>40</v>
      </c>
      <c r="B66" s="5">
        <v>800000</v>
      </c>
      <c r="C66" s="5">
        <v>0</v>
      </c>
      <c r="D66" s="4">
        <v>500000</v>
      </c>
      <c r="E66" s="4">
        <v>124421.28</v>
      </c>
      <c r="F66" s="20">
        <f>D66-E66</f>
        <v>375578.72</v>
      </c>
    </row>
    <row r="67" spans="1:6" ht="30" x14ac:dyDescent="0.25">
      <c r="A67" s="3" t="s">
        <v>61</v>
      </c>
      <c r="B67" s="5">
        <v>1195003</v>
      </c>
      <c r="C67" s="5">
        <v>-530000</v>
      </c>
      <c r="D67" s="4">
        <v>365003</v>
      </c>
      <c r="E67" s="4">
        <v>43497.04</v>
      </c>
      <c r="F67" s="20">
        <v>321505.96000000002</v>
      </c>
    </row>
    <row r="68" spans="1:6" ht="30" x14ac:dyDescent="0.25">
      <c r="A68" s="3" t="s">
        <v>62</v>
      </c>
      <c r="B68" s="5">
        <v>100000</v>
      </c>
      <c r="C68" s="5">
        <v>0</v>
      </c>
      <c r="D68" s="4">
        <v>50000</v>
      </c>
      <c r="E68" s="4">
        <v>0</v>
      </c>
      <c r="F68" s="20">
        <f t="shared" ref="F68:F91" si="1">D68-E68</f>
        <v>50000</v>
      </c>
    </row>
    <row r="69" spans="1:6" x14ac:dyDescent="0.25">
      <c r="A69" s="3" t="s">
        <v>63</v>
      </c>
      <c r="B69" s="5">
        <v>450000</v>
      </c>
      <c r="C69" s="5">
        <v>0</v>
      </c>
      <c r="D69" s="4">
        <v>150000</v>
      </c>
      <c r="E69" s="4">
        <v>0</v>
      </c>
      <c r="F69" s="20">
        <f t="shared" si="1"/>
        <v>150000</v>
      </c>
    </row>
    <row r="70" spans="1:6" x14ac:dyDescent="0.25">
      <c r="A70" s="3" t="s">
        <v>41</v>
      </c>
      <c r="B70" s="5">
        <v>450000</v>
      </c>
      <c r="C70" s="5">
        <v>0</v>
      </c>
      <c r="D70" s="4">
        <v>908410</v>
      </c>
      <c r="E70" s="4">
        <v>244160.57</v>
      </c>
      <c r="F70" s="20">
        <v>126535.18</v>
      </c>
    </row>
    <row r="71" spans="1:6" x14ac:dyDescent="0.25">
      <c r="A71" s="3" t="s">
        <v>42</v>
      </c>
      <c r="B71" s="5">
        <v>500000</v>
      </c>
      <c r="C71" s="5">
        <v>0</v>
      </c>
      <c r="D71" s="4">
        <v>200000</v>
      </c>
      <c r="E71" s="4">
        <v>38486.879999999997</v>
      </c>
      <c r="F71" s="20">
        <f>D71-E71</f>
        <v>161513.12</v>
      </c>
    </row>
    <row r="72" spans="1:6" x14ac:dyDescent="0.25">
      <c r="A72" s="3" t="s">
        <v>64</v>
      </c>
      <c r="B72" s="5">
        <v>100000</v>
      </c>
      <c r="C72" s="5">
        <v>0</v>
      </c>
      <c r="D72" s="4">
        <v>0</v>
      </c>
      <c r="E72" s="4">
        <v>0</v>
      </c>
      <c r="F72" s="20">
        <f t="shared" si="1"/>
        <v>0</v>
      </c>
    </row>
    <row r="73" spans="1:6" x14ac:dyDescent="0.25">
      <c r="A73" s="24" t="s">
        <v>86</v>
      </c>
      <c r="B73" s="5">
        <v>1500000</v>
      </c>
      <c r="C73" s="5">
        <v>0</v>
      </c>
      <c r="D73" s="5">
        <v>1250000</v>
      </c>
      <c r="E73" s="4">
        <v>944000</v>
      </c>
      <c r="F73" s="20">
        <f>D73-E73</f>
        <v>306000</v>
      </c>
    </row>
    <row r="74" spans="1:6" x14ac:dyDescent="0.25">
      <c r="A74" s="3" t="s">
        <v>65</v>
      </c>
      <c r="B74" s="5">
        <v>300000</v>
      </c>
      <c r="C74" s="5">
        <v>0</v>
      </c>
      <c r="D74" s="5">
        <v>554992.1</v>
      </c>
      <c r="E74" s="4">
        <v>422306.24</v>
      </c>
      <c r="F74" s="20">
        <v>132685.85999999999</v>
      </c>
    </row>
    <row r="75" spans="1:6" x14ac:dyDescent="0.25">
      <c r="A75" s="3"/>
      <c r="B75" s="5"/>
      <c r="C75" s="5"/>
      <c r="D75" s="4"/>
      <c r="E75" s="4"/>
      <c r="F75" s="20"/>
    </row>
    <row r="76" spans="1:6" x14ac:dyDescent="0.25">
      <c r="A76" s="11" t="s">
        <v>5</v>
      </c>
      <c r="B76" s="12">
        <f>B77+B78+B79+B80+B81+B82+B83+B84+B86+B88+B89+B87</f>
        <v>4101644</v>
      </c>
      <c r="C76" s="12">
        <f>C77+C78+C79+C81+C80+C82+C83+C84+C86+C87+C88+C89+C90+C91</f>
        <v>0</v>
      </c>
      <c r="D76" s="12">
        <f>D77+D78+D79+D80+D81+D82+D83+D84+D86+D88+D89+D87+D85</f>
        <v>7521662.0300000003</v>
      </c>
      <c r="E76" s="19">
        <f>+E77+E80+E82+E85+E86+E89+E79</f>
        <v>3132710.77</v>
      </c>
      <c r="F76" s="26">
        <f>F77+F78+F79+F80+F81+F82+F83+F84+F86+F88+F89+F91+F87+F85</f>
        <v>990395.27999999991</v>
      </c>
    </row>
    <row r="77" spans="1:6" x14ac:dyDescent="0.25">
      <c r="A77" s="3" t="s">
        <v>43</v>
      </c>
      <c r="B77" s="4">
        <v>550000</v>
      </c>
      <c r="C77" s="4">
        <v>0</v>
      </c>
      <c r="D77" s="4">
        <v>550000</v>
      </c>
      <c r="E77" s="4">
        <v>941677.76</v>
      </c>
      <c r="F77" s="20">
        <v>-391677.76</v>
      </c>
    </row>
    <row r="78" spans="1:6" x14ac:dyDescent="0.25">
      <c r="A78" s="3" t="s">
        <v>66</v>
      </c>
      <c r="B78" s="4">
        <v>200000</v>
      </c>
      <c r="C78" s="4">
        <v>0</v>
      </c>
      <c r="D78" s="4">
        <v>200000</v>
      </c>
      <c r="E78" s="4">
        <v>0</v>
      </c>
      <c r="F78" s="20">
        <f t="shared" si="1"/>
        <v>200000</v>
      </c>
    </row>
    <row r="79" spans="1:6" ht="30" x14ac:dyDescent="0.25">
      <c r="A79" s="3" t="s">
        <v>44</v>
      </c>
      <c r="B79" s="4">
        <v>700000</v>
      </c>
      <c r="C79" s="4">
        <v>0</v>
      </c>
      <c r="D79" s="4">
        <v>911632</v>
      </c>
      <c r="E79" s="4">
        <v>48149.53</v>
      </c>
      <c r="F79" s="20">
        <v>0.23</v>
      </c>
    </row>
    <row r="80" spans="1:6" x14ac:dyDescent="0.25">
      <c r="A80" s="3" t="s">
        <v>45</v>
      </c>
      <c r="B80" s="4">
        <v>400000</v>
      </c>
      <c r="C80" s="4">
        <v>0</v>
      </c>
      <c r="D80" s="4">
        <v>436436</v>
      </c>
      <c r="E80" s="4">
        <v>81275.45</v>
      </c>
      <c r="F80" s="20">
        <v>355160.55</v>
      </c>
    </row>
    <row r="81" spans="1:6" ht="30" x14ac:dyDescent="0.25">
      <c r="A81" s="3" t="s">
        <v>67</v>
      </c>
      <c r="B81" s="4">
        <v>100000</v>
      </c>
      <c r="C81" s="4">
        <v>0</v>
      </c>
      <c r="D81" s="4">
        <v>0</v>
      </c>
      <c r="E81" s="4">
        <v>0</v>
      </c>
      <c r="F81" s="20">
        <f t="shared" si="1"/>
        <v>0</v>
      </c>
    </row>
    <row r="82" spans="1:6" x14ac:dyDescent="0.25">
      <c r="A82" s="3" t="s">
        <v>68</v>
      </c>
      <c r="B82" s="4">
        <v>400000</v>
      </c>
      <c r="C82" s="4">
        <v>0</v>
      </c>
      <c r="D82" s="4">
        <v>2702346</v>
      </c>
      <c r="E82" s="4">
        <v>730184</v>
      </c>
      <c r="F82" s="20">
        <v>27635.68</v>
      </c>
    </row>
    <row r="83" spans="1:6" x14ac:dyDescent="0.25">
      <c r="A83" s="24" t="s">
        <v>69</v>
      </c>
      <c r="B83" s="4">
        <v>100000</v>
      </c>
      <c r="C83" s="4">
        <v>0</v>
      </c>
      <c r="D83" s="23">
        <v>42180</v>
      </c>
      <c r="E83" s="23">
        <v>0</v>
      </c>
      <c r="F83" s="20">
        <f t="shared" si="1"/>
        <v>42180</v>
      </c>
    </row>
    <row r="84" spans="1:6" x14ac:dyDescent="0.25">
      <c r="A84" s="24" t="s">
        <v>70</v>
      </c>
      <c r="B84" s="4">
        <v>100000</v>
      </c>
      <c r="C84" s="4">
        <v>0</v>
      </c>
      <c r="D84" s="23">
        <v>100000</v>
      </c>
      <c r="E84" s="23">
        <v>0</v>
      </c>
      <c r="F84" s="20">
        <f t="shared" si="1"/>
        <v>100000</v>
      </c>
    </row>
    <row r="85" spans="1:6" x14ac:dyDescent="0.25">
      <c r="A85" s="24" t="s">
        <v>106</v>
      </c>
      <c r="B85" s="4">
        <v>0</v>
      </c>
      <c r="C85" s="4">
        <v>250000</v>
      </c>
      <c r="D85" s="23">
        <v>453944.03</v>
      </c>
      <c r="E85" s="23">
        <v>482944.03</v>
      </c>
      <c r="F85" s="20">
        <v>-619547.42000000004</v>
      </c>
    </row>
    <row r="86" spans="1:6" ht="30" x14ac:dyDescent="0.25">
      <c r="A86" s="24" t="s">
        <v>71</v>
      </c>
      <c r="B86" s="4">
        <v>551644</v>
      </c>
      <c r="C86" s="4">
        <v>0</v>
      </c>
      <c r="D86" s="23">
        <v>1125124</v>
      </c>
      <c r="E86" s="23">
        <v>573480</v>
      </c>
      <c r="F86" s="20">
        <v>551644</v>
      </c>
    </row>
    <row r="87" spans="1:6" x14ac:dyDescent="0.25">
      <c r="A87" s="24" t="s">
        <v>85</v>
      </c>
      <c r="B87" s="4">
        <v>100000</v>
      </c>
      <c r="C87" s="4">
        <v>0</v>
      </c>
      <c r="D87" s="23">
        <v>100000</v>
      </c>
      <c r="E87" s="23">
        <v>0</v>
      </c>
      <c r="F87" s="20">
        <f t="shared" si="1"/>
        <v>100000</v>
      </c>
    </row>
    <row r="88" spans="1:6" x14ac:dyDescent="0.25">
      <c r="A88" s="3" t="s">
        <v>46</v>
      </c>
      <c r="B88" s="4">
        <v>500000</v>
      </c>
      <c r="C88" s="4">
        <v>0</v>
      </c>
      <c r="D88" s="4">
        <v>500000</v>
      </c>
      <c r="E88" s="4">
        <v>0</v>
      </c>
      <c r="F88" s="20">
        <f t="shared" si="1"/>
        <v>500000</v>
      </c>
    </row>
    <row r="89" spans="1:6" x14ac:dyDescent="0.25">
      <c r="A89" s="3" t="s">
        <v>72</v>
      </c>
      <c r="B89" s="4">
        <v>400000</v>
      </c>
      <c r="C89" s="4">
        <v>0</v>
      </c>
      <c r="D89" s="4">
        <v>400000</v>
      </c>
      <c r="E89" s="4">
        <v>275000</v>
      </c>
      <c r="F89" s="20">
        <v>125000</v>
      </c>
    </row>
    <row r="90" spans="1:6" x14ac:dyDescent="0.25">
      <c r="A90" s="3"/>
      <c r="B90" s="4"/>
      <c r="C90" s="4"/>
      <c r="D90" s="4"/>
      <c r="E90" s="4"/>
      <c r="F90" s="20"/>
    </row>
    <row r="91" spans="1:6" x14ac:dyDescent="0.25">
      <c r="A91" s="3"/>
      <c r="B91" s="3"/>
      <c r="C91" s="3"/>
      <c r="D91" s="4"/>
      <c r="E91" s="4"/>
      <c r="F91" s="20">
        <f t="shared" si="1"/>
        <v>0</v>
      </c>
    </row>
    <row r="92" spans="1:6" x14ac:dyDescent="0.25">
      <c r="A92" s="25" t="s">
        <v>73</v>
      </c>
      <c r="B92" s="27">
        <v>8000000</v>
      </c>
      <c r="C92" s="12">
        <f>C93</f>
        <v>0</v>
      </c>
      <c r="D92" s="12">
        <f>D93</f>
        <v>8000000</v>
      </c>
      <c r="E92" s="12">
        <f>E93</f>
        <v>1783564.87</v>
      </c>
      <c r="F92" s="26">
        <f>F93</f>
        <v>6216435.1299999999</v>
      </c>
    </row>
    <row r="93" spans="1:6" x14ac:dyDescent="0.25">
      <c r="A93" s="3" t="s">
        <v>74</v>
      </c>
      <c r="B93" s="4">
        <v>8000000</v>
      </c>
      <c r="C93" s="4"/>
      <c r="D93" s="4">
        <v>8000000</v>
      </c>
      <c r="E93" s="4">
        <v>1783564.87</v>
      </c>
      <c r="F93" s="20">
        <f>D93-E93</f>
        <v>6216435.1299999999</v>
      </c>
    </row>
    <row r="94" spans="1:6" x14ac:dyDescent="0.25">
      <c r="A94" s="14" t="s">
        <v>47</v>
      </c>
      <c r="B94" s="14"/>
      <c r="C94" s="14"/>
      <c r="D94" s="15"/>
      <c r="E94" s="21"/>
      <c r="F94" s="21"/>
    </row>
    <row r="95" spans="1:6" x14ac:dyDescent="0.25">
      <c r="A95" s="16" t="s">
        <v>9</v>
      </c>
      <c r="B95" s="16"/>
      <c r="C95" s="16"/>
      <c r="D95" s="7"/>
    </row>
    <row r="96" spans="1:6" x14ac:dyDescent="0.25">
      <c r="A96" s="16"/>
      <c r="B96" s="16"/>
      <c r="C96" s="16"/>
      <c r="D96" s="7"/>
    </row>
    <row r="97" spans="1:7" x14ac:dyDescent="0.25">
      <c r="A97" s="6" t="s">
        <v>80</v>
      </c>
      <c r="B97" s="16"/>
      <c r="C97" s="16"/>
      <c r="D97" s="7"/>
      <c r="F97" s="20"/>
    </row>
    <row r="98" spans="1:7" x14ac:dyDescent="0.25">
      <c r="A98" s="6"/>
      <c r="B98" s="16"/>
      <c r="C98" s="16"/>
      <c r="D98" s="7"/>
    </row>
    <row r="99" spans="1:7" x14ac:dyDescent="0.25">
      <c r="A99" s="28" t="s">
        <v>87</v>
      </c>
      <c r="B99" s="16"/>
      <c r="C99" s="16"/>
      <c r="D99" s="7"/>
    </row>
    <row r="100" spans="1:7" x14ac:dyDescent="0.25">
      <c r="A100" s="16"/>
      <c r="B100" s="16"/>
      <c r="C100" s="16"/>
      <c r="D100" s="7"/>
    </row>
    <row r="101" spans="1:7" x14ac:dyDescent="0.25">
      <c r="A101" s="65" t="s">
        <v>117</v>
      </c>
      <c r="B101" s="16"/>
      <c r="C101" s="16"/>
      <c r="D101" s="7"/>
    </row>
    <row r="102" spans="1:7" x14ac:dyDescent="0.25">
      <c r="A102" s="16"/>
      <c r="B102" s="16"/>
      <c r="C102" s="16"/>
      <c r="D102" s="7"/>
    </row>
    <row r="103" spans="1:7" x14ac:dyDescent="0.25">
      <c r="A103" s="29" t="s">
        <v>81</v>
      </c>
      <c r="B103" s="6"/>
      <c r="C103" s="6"/>
      <c r="D103" s="6"/>
    </row>
    <row r="104" spans="1:7" x14ac:dyDescent="0.25">
      <c r="A104" s="29" t="s">
        <v>82</v>
      </c>
      <c r="B104" s="6"/>
      <c r="C104" s="6"/>
      <c r="D104" s="6"/>
    </row>
    <row r="105" spans="1:7" x14ac:dyDescent="0.25">
      <c r="A105" s="29" t="s">
        <v>83</v>
      </c>
      <c r="B105" s="6"/>
      <c r="C105" s="6"/>
      <c r="D105" s="6"/>
    </row>
    <row r="106" spans="1:7" x14ac:dyDescent="0.25">
      <c r="A106" s="29"/>
      <c r="B106" s="6"/>
      <c r="C106" s="6"/>
      <c r="D106" s="6"/>
    </row>
    <row r="107" spans="1:7" x14ac:dyDescent="0.25">
      <c r="A107" s="29"/>
      <c r="B107" s="6"/>
      <c r="C107" s="6"/>
      <c r="D107" s="6"/>
    </row>
    <row r="108" spans="1:7" x14ac:dyDescent="0.25">
      <c r="A108" s="30"/>
      <c r="B108" s="31"/>
      <c r="C108" s="31"/>
      <c r="D108" s="31"/>
      <c r="E108" s="32"/>
      <c r="F108" s="32"/>
      <c r="G108" s="32"/>
    </row>
    <row r="109" spans="1:7" x14ac:dyDescent="0.25">
      <c r="A109" s="33" t="s">
        <v>79</v>
      </c>
      <c r="B109" s="33"/>
      <c r="C109" s="33"/>
      <c r="D109" s="34"/>
      <c r="E109" s="32"/>
      <c r="F109" s="32"/>
      <c r="G109" s="32"/>
    </row>
    <row r="110" spans="1:7" x14ac:dyDescent="0.25">
      <c r="A110" s="35" t="s">
        <v>78</v>
      </c>
      <c r="B110" s="35"/>
      <c r="C110" s="35"/>
      <c r="D110" s="35"/>
      <c r="E110" s="32"/>
      <c r="F110" s="32"/>
      <c r="G110" s="32"/>
    </row>
    <row r="111" spans="1:7" x14ac:dyDescent="0.25">
      <c r="A111" s="35" t="s">
        <v>111</v>
      </c>
      <c r="B111" s="35"/>
      <c r="C111" s="35"/>
      <c r="D111" s="35"/>
      <c r="E111" s="32"/>
      <c r="F111" s="32"/>
      <c r="G111" s="32"/>
    </row>
    <row r="112" spans="1:7" x14ac:dyDescent="0.25">
      <c r="A112" s="33" t="s">
        <v>50</v>
      </c>
      <c r="B112" s="33"/>
      <c r="C112" s="33"/>
      <c r="D112" s="33"/>
      <c r="E112" s="32"/>
      <c r="F112" s="32"/>
      <c r="G112" s="32"/>
    </row>
    <row r="113" spans="1:7" x14ac:dyDescent="0.25">
      <c r="A113" s="32"/>
      <c r="B113" s="32"/>
      <c r="C113" s="32"/>
      <c r="D113" s="32"/>
      <c r="E113" s="32"/>
      <c r="F113" s="32"/>
      <c r="G113" s="32"/>
    </row>
    <row r="114" spans="1:7" x14ac:dyDescent="0.25">
      <c r="A114" s="32"/>
      <c r="B114" s="32"/>
      <c r="C114" s="32"/>
      <c r="D114" s="32"/>
      <c r="E114" s="32"/>
      <c r="F114" s="32"/>
      <c r="G114" s="32"/>
    </row>
    <row r="115" spans="1:7" x14ac:dyDescent="0.25">
      <c r="A115" s="22"/>
      <c r="B115" s="22"/>
      <c r="C115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2" manualBreakCount="2">
    <brk id="35" max="10" man="1"/>
    <brk id="75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03"/>
  <sheetViews>
    <sheetView tabSelected="1" topLeftCell="A13" workbookViewId="0">
      <selection activeCell="H9" sqref="H9"/>
    </sheetView>
  </sheetViews>
  <sheetFormatPr baseColWidth="10" defaultRowHeight="15" x14ac:dyDescent="0.25"/>
  <cols>
    <col min="1" max="1" width="61.140625" customWidth="1"/>
    <col min="2" max="2" width="19.28515625" style="18" customWidth="1"/>
    <col min="3" max="3" width="15.85546875" style="18" customWidth="1"/>
    <col min="4" max="4" width="17.5703125" style="18" customWidth="1"/>
    <col min="6" max="6" width="15.140625" bestFit="1" customWidth="1"/>
  </cols>
  <sheetData>
    <row r="5" spans="1:6" ht="15.75" x14ac:dyDescent="0.25">
      <c r="A5" s="71" t="s">
        <v>7</v>
      </c>
      <c r="B5" s="71"/>
      <c r="C5" s="71"/>
      <c r="D5" s="71"/>
    </row>
    <row r="6" spans="1:6" ht="15.75" x14ac:dyDescent="0.25">
      <c r="A6" s="72" t="s">
        <v>8</v>
      </c>
      <c r="B6" s="72"/>
      <c r="C6" s="72"/>
      <c r="D6" s="72"/>
    </row>
    <row r="7" spans="1:6" x14ac:dyDescent="0.25">
      <c r="A7" s="70" t="s">
        <v>119</v>
      </c>
      <c r="B7" s="70"/>
      <c r="C7" s="70"/>
      <c r="D7" s="70"/>
    </row>
    <row r="8" spans="1:6" x14ac:dyDescent="0.25">
      <c r="A8" s="73" t="s">
        <v>93</v>
      </c>
      <c r="B8" s="73"/>
      <c r="C8" s="73"/>
      <c r="D8" s="73"/>
      <c r="E8" s="50"/>
      <c r="F8" s="50"/>
    </row>
    <row r="9" spans="1:6" x14ac:dyDescent="0.25">
      <c r="A9" s="69" t="s">
        <v>108</v>
      </c>
      <c r="B9" s="69"/>
      <c r="C9" s="69"/>
      <c r="D9" s="69"/>
    </row>
    <row r="11" spans="1:6" ht="30" x14ac:dyDescent="0.25">
      <c r="A11" s="48" t="s">
        <v>0</v>
      </c>
      <c r="B11" s="49" t="s">
        <v>52</v>
      </c>
      <c r="C11" s="49" t="s">
        <v>53</v>
      </c>
      <c r="D11" s="49" t="s">
        <v>84</v>
      </c>
    </row>
    <row r="12" spans="1:6" x14ac:dyDescent="0.25">
      <c r="A12" s="44" t="s">
        <v>1</v>
      </c>
      <c r="B12" s="45">
        <f>+B13+B22+B40+B80+B96</f>
        <v>331676706</v>
      </c>
      <c r="C12" s="45">
        <f>+C13+C22+C40+C80+C96</f>
        <v>123990377.34</v>
      </c>
      <c r="D12" s="45">
        <f>+D13+D22+D40+D80+D96</f>
        <v>181871128.65999997</v>
      </c>
      <c r="F12" s="20"/>
    </row>
    <row r="13" spans="1:6" x14ac:dyDescent="0.25">
      <c r="A13" s="46" t="s">
        <v>2</v>
      </c>
      <c r="B13" s="45">
        <f>+B14+B15+B16+B17+B18+B19+B20</f>
        <v>228257040</v>
      </c>
      <c r="C13" s="45">
        <f>+C14+C15+C16+C18+C19+C20</f>
        <v>85409304.299999997</v>
      </c>
      <c r="D13" s="45">
        <f>+D14+D15+D17+D16+D18+D19+D20</f>
        <v>142847735.69999999</v>
      </c>
      <c r="F13" s="20"/>
    </row>
    <row r="14" spans="1:6" x14ac:dyDescent="0.25">
      <c r="A14" s="46" t="s">
        <v>10</v>
      </c>
      <c r="B14" s="47">
        <v>141996656</v>
      </c>
      <c r="C14" s="47">
        <v>52977928.75</v>
      </c>
      <c r="D14" s="47">
        <f>B14-C14</f>
        <v>89018727.25</v>
      </c>
      <c r="F14" s="18"/>
    </row>
    <row r="15" spans="1:6" x14ac:dyDescent="0.25">
      <c r="A15" s="46" t="s">
        <v>11</v>
      </c>
      <c r="B15" s="47">
        <v>10800000</v>
      </c>
      <c r="C15" s="47">
        <v>4500000</v>
      </c>
      <c r="D15" s="47">
        <f>B15-C15</f>
        <v>6300000</v>
      </c>
      <c r="F15" s="20"/>
    </row>
    <row r="16" spans="1:6" x14ac:dyDescent="0.25">
      <c r="A16" s="46" t="s">
        <v>54</v>
      </c>
      <c r="B16" s="47">
        <v>42906312</v>
      </c>
      <c r="C16" s="47">
        <v>21924630</v>
      </c>
      <c r="D16" s="47">
        <f>B16-C16</f>
        <v>20981682</v>
      </c>
      <c r="F16" s="20"/>
    </row>
    <row r="17" spans="1:6" x14ac:dyDescent="0.25">
      <c r="A17" s="46" t="s">
        <v>12</v>
      </c>
      <c r="B17" s="47">
        <v>15086637</v>
      </c>
      <c r="C17" s="47">
        <v>0</v>
      </c>
      <c r="D17" s="47">
        <v>15086637</v>
      </c>
      <c r="F17" s="20"/>
    </row>
    <row r="18" spans="1:6" x14ac:dyDescent="0.25">
      <c r="A18" s="46" t="s">
        <v>13</v>
      </c>
      <c r="B18" s="47">
        <v>11845081</v>
      </c>
      <c r="C18" s="47">
        <v>4189193.75</v>
      </c>
      <c r="D18" s="47">
        <f>B18-C18</f>
        <v>7655887.25</v>
      </c>
    </row>
    <row r="19" spans="1:6" x14ac:dyDescent="0.25">
      <c r="A19" s="46" t="s">
        <v>14</v>
      </c>
      <c r="B19" s="47">
        <v>4107479</v>
      </c>
      <c r="C19" s="47">
        <v>1554456.25</v>
      </c>
      <c r="D19" s="47">
        <f>B19-C19</f>
        <v>2553022.75</v>
      </c>
    </row>
    <row r="20" spans="1:6" x14ac:dyDescent="0.25">
      <c r="A20" s="46" t="s">
        <v>88</v>
      </c>
      <c r="B20" s="47">
        <v>1514875</v>
      </c>
      <c r="C20" s="47">
        <v>263095.55</v>
      </c>
      <c r="D20" s="47">
        <f>B20-C20</f>
        <v>1251779.45</v>
      </c>
    </row>
    <row r="21" spans="1:6" x14ac:dyDescent="0.25">
      <c r="A21" s="46"/>
      <c r="B21" s="47"/>
      <c r="C21" s="47"/>
      <c r="D21" s="47"/>
      <c r="F21" s="20"/>
    </row>
    <row r="22" spans="1:6" x14ac:dyDescent="0.25">
      <c r="A22" s="51" t="s">
        <v>3</v>
      </c>
      <c r="B22" s="52">
        <f>+B23+B24+B25+B26+B27+B28+B29+B30+B31+B32+B33+B34+B35+B36+B37+B38</f>
        <v>25070529.969999999</v>
      </c>
      <c r="C22" s="52">
        <f>+C23+C25+C26+C33+C37+C34+C38+C24+C32</f>
        <v>3874371.7499999995</v>
      </c>
      <c r="D22" s="52">
        <f>+D23+D24+D25+D26+D27+D29+D30+D31+D32+D33+D34+D35+D36+D38+D37+D28</f>
        <v>5267228.45</v>
      </c>
    </row>
    <row r="23" spans="1:6" x14ac:dyDescent="0.25">
      <c r="A23" s="64" t="s">
        <v>15</v>
      </c>
      <c r="B23" s="47">
        <v>6469000</v>
      </c>
      <c r="C23" s="47">
        <v>2635825.3199999998</v>
      </c>
      <c r="D23" s="47">
        <f>B23-C23</f>
        <v>3833174.68</v>
      </c>
    </row>
    <row r="24" spans="1:6" x14ac:dyDescent="0.25">
      <c r="A24" s="46" t="s">
        <v>16</v>
      </c>
      <c r="B24" s="47">
        <v>200000</v>
      </c>
      <c r="C24" s="47">
        <v>162252.29</v>
      </c>
      <c r="D24" s="47">
        <f>B24-C24</f>
        <v>37747.709999999992</v>
      </c>
    </row>
    <row r="25" spans="1:6" x14ac:dyDescent="0.25">
      <c r="A25" s="46" t="s">
        <v>55</v>
      </c>
      <c r="B25" s="47">
        <v>250000</v>
      </c>
      <c r="C25" s="47">
        <v>249999.52</v>
      </c>
      <c r="D25" s="47">
        <v>0.48</v>
      </c>
    </row>
    <row r="26" spans="1:6" x14ac:dyDescent="0.25">
      <c r="A26" s="46" t="s">
        <v>17</v>
      </c>
      <c r="B26" s="47">
        <v>420000</v>
      </c>
      <c r="C26" s="47">
        <v>114076.26</v>
      </c>
      <c r="D26" s="47">
        <f>B26-C26</f>
        <v>305923.74</v>
      </c>
    </row>
    <row r="27" spans="1:6" x14ac:dyDescent="0.25">
      <c r="A27" s="46" t="s">
        <v>56</v>
      </c>
      <c r="B27" s="47">
        <v>175000</v>
      </c>
      <c r="C27" s="47">
        <v>0</v>
      </c>
      <c r="D27" s="47">
        <v>175000</v>
      </c>
    </row>
    <row r="28" spans="1:6" x14ac:dyDescent="0.25">
      <c r="A28" s="46" t="s">
        <v>115</v>
      </c>
      <c r="B28" s="47">
        <v>15763730</v>
      </c>
      <c r="C28" s="47">
        <v>0</v>
      </c>
      <c r="D28" s="47">
        <v>0.23</v>
      </c>
    </row>
    <row r="29" spans="1:6" x14ac:dyDescent="0.25">
      <c r="A29" s="46" t="s">
        <v>18</v>
      </c>
      <c r="B29" s="47">
        <v>130000</v>
      </c>
      <c r="C29" s="47">
        <v>0</v>
      </c>
      <c r="D29" s="47">
        <v>130000</v>
      </c>
    </row>
    <row r="30" spans="1:6" x14ac:dyDescent="0.25">
      <c r="A30" s="46" t="s">
        <v>89</v>
      </c>
      <c r="B30" s="47">
        <v>80000</v>
      </c>
      <c r="C30" s="47">
        <v>0</v>
      </c>
      <c r="D30" s="47">
        <v>80000</v>
      </c>
    </row>
    <row r="31" spans="1:6" x14ac:dyDescent="0.25">
      <c r="A31" s="46" t="s">
        <v>90</v>
      </c>
      <c r="B31" s="47">
        <v>30000</v>
      </c>
      <c r="C31" s="47">
        <v>0</v>
      </c>
      <c r="D31" s="47">
        <v>30000</v>
      </c>
    </row>
    <row r="32" spans="1:6" x14ac:dyDescent="0.25">
      <c r="A32" s="46" t="s">
        <v>19</v>
      </c>
      <c r="B32" s="47">
        <v>150000</v>
      </c>
      <c r="C32" s="47">
        <v>103250</v>
      </c>
      <c r="D32" s="47">
        <v>46750</v>
      </c>
    </row>
    <row r="33" spans="1:4" x14ac:dyDescent="0.25">
      <c r="A33" s="46" t="s">
        <v>57</v>
      </c>
      <c r="B33" s="47">
        <v>400000</v>
      </c>
      <c r="C33" s="47">
        <v>82600</v>
      </c>
      <c r="D33" s="47">
        <v>152200</v>
      </c>
    </row>
    <row r="34" spans="1:4" x14ac:dyDescent="0.25">
      <c r="A34" s="46" t="s">
        <v>58</v>
      </c>
      <c r="B34" s="47">
        <v>250000</v>
      </c>
      <c r="C34" s="47">
        <v>212400</v>
      </c>
      <c r="D34" s="47">
        <v>37600</v>
      </c>
    </row>
    <row r="35" spans="1:4" x14ac:dyDescent="0.25">
      <c r="A35" s="46" t="s">
        <v>20</v>
      </c>
      <c r="B35" s="47">
        <v>100000</v>
      </c>
      <c r="C35" s="47">
        <v>0</v>
      </c>
      <c r="D35" s="47">
        <v>100000</v>
      </c>
    </row>
    <row r="36" spans="1:4" x14ac:dyDescent="0.25">
      <c r="A36" s="46" t="s">
        <v>91</v>
      </c>
      <c r="B36" s="47">
        <v>37800</v>
      </c>
      <c r="C36" s="47">
        <v>0</v>
      </c>
      <c r="D36" s="47">
        <f>B36</f>
        <v>37800</v>
      </c>
    </row>
    <row r="37" spans="1:4" x14ac:dyDescent="0.25">
      <c r="A37" s="46" t="s">
        <v>107</v>
      </c>
      <c r="B37" s="47">
        <v>265000</v>
      </c>
      <c r="C37" s="47">
        <v>263968.69</v>
      </c>
      <c r="D37" s="47">
        <v>1031.31</v>
      </c>
    </row>
    <row r="38" spans="1:4" x14ac:dyDescent="0.25">
      <c r="A38" s="46" t="s">
        <v>75</v>
      </c>
      <c r="B38" s="47">
        <v>349999.97</v>
      </c>
      <c r="C38" s="47">
        <v>49999.67</v>
      </c>
      <c r="D38" s="47">
        <f>B38-C38</f>
        <v>300000.3</v>
      </c>
    </row>
    <row r="39" spans="1:4" x14ac:dyDescent="0.25">
      <c r="A39" s="46"/>
      <c r="B39" s="47"/>
      <c r="C39" s="47"/>
      <c r="D39" s="47"/>
    </row>
    <row r="40" spans="1:4" x14ac:dyDescent="0.25">
      <c r="A40" s="51" t="s">
        <v>4</v>
      </c>
      <c r="B40" s="52">
        <f>+B41+B42+B43+B44+B45+B46+B47+B48+B49+B50+B51+B52+B54+B55+B56+B57+B59+B60+B61+B62+B63+B64+B65+B66+B67+B68+B69+B70+B71+B72+B73+B74+B75+B76+B77++B78+B53+B58</f>
        <v>62827474</v>
      </c>
      <c r="C40" s="52">
        <f>+C41+C42+C44+C45+C46+C47+C48+C49+C50+C52+C53+C54+C55+C56+C58+C60+C61+C62+C63+C64+C65+C66+C67+C68+C69+C70+C71+C74+C75+C77+C78</f>
        <v>29790425.650000002</v>
      </c>
      <c r="D40" s="52">
        <f>+D41+D42+D43+D44+D45+D46+D47+D48+D49+D50+D51+D52+D54+D55+D56+D57+D59+D60+D61+D62+D63+D64+D65+D66+D67+D68+D69+D70+D71+D72+D73+D74+D75+D76+D77+D78+D58</f>
        <v>26549334.099999994</v>
      </c>
    </row>
    <row r="41" spans="1:4" x14ac:dyDescent="0.25">
      <c r="A41" s="46" t="s">
        <v>21</v>
      </c>
      <c r="B41" s="47">
        <v>36668019</v>
      </c>
      <c r="C41" s="47">
        <v>14935435</v>
      </c>
      <c r="D41" s="47">
        <v>21732584</v>
      </c>
    </row>
    <row r="42" spans="1:4" x14ac:dyDescent="0.25">
      <c r="A42" s="46" t="s">
        <v>22</v>
      </c>
      <c r="B42" s="47">
        <v>400000</v>
      </c>
      <c r="C42" s="47">
        <v>292640</v>
      </c>
      <c r="D42" s="47">
        <v>107360</v>
      </c>
    </row>
    <row r="43" spans="1:4" x14ac:dyDescent="0.25">
      <c r="A43" s="46" t="s">
        <v>23</v>
      </c>
      <c r="B43" s="47">
        <v>50000</v>
      </c>
      <c r="C43" s="47">
        <v>0</v>
      </c>
      <c r="D43" s="47">
        <v>50000</v>
      </c>
    </row>
    <row r="44" spans="1:4" x14ac:dyDescent="0.25">
      <c r="A44" s="46" t="s">
        <v>77</v>
      </c>
      <c r="B44" s="47">
        <v>150000</v>
      </c>
      <c r="C44" s="47">
        <v>55034.61</v>
      </c>
      <c r="D44" s="47">
        <v>94965.39</v>
      </c>
    </row>
    <row r="45" spans="1:4" x14ac:dyDescent="0.25">
      <c r="A45" s="46" t="s">
        <v>24</v>
      </c>
      <c r="B45" s="47">
        <v>519000</v>
      </c>
      <c r="C45" s="47">
        <v>306505</v>
      </c>
      <c r="D45" s="47">
        <v>212495</v>
      </c>
    </row>
    <row r="46" spans="1:4" x14ac:dyDescent="0.25">
      <c r="A46" s="46" t="s">
        <v>25</v>
      </c>
      <c r="B46" s="47">
        <v>2630719</v>
      </c>
      <c r="C46" s="47">
        <v>2355280</v>
      </c>
      <c r="D46" s="47">
        <v>275439</v>
      </c>
    </row>
    <row r="47" spans="1:4" x14ac:dyDescent="0.25">
      <c r="A47" s="46" t="s">
        <v>26</v>
      </c>
      <c r="B47" s="47">
        <v>2350000</v>
      </c>
      <c r="C47" s="47">
        <v>2324328.6</v>
      </c>
      <c r="D47" s="47">
        <v>25671.4</v>
      </c>
    </row>
    <row r="48" spans="1:4" x14ac:dyDescent="0.25">
      <c r="A48" s="46" t="s">
        <v>27</v>
      </c>
      <c r="B48" s="47">
        <v>250000</v>
      </c>
      <c r="C48" s="47">
        <v>157506.4</v>
      </c>
      <c r="D48" s="47">
        <v>92493.6</v>
      </c>
    </row>
    <row r="49" spans="1:5" x14ac:dyDescent="0.25">
      <c r="A49" s="46" t="s">
        <v>28</v>
      </c>
      <c r="B49" s="47">
        <v>300000</v>
      </c>
      <c r="C49" s="47">
        <v>319637.93</v>
      </c>
      <c r="D49" s="47">
        <v>-19637.93</v>
      </c>
    </row>
    <row r="50" spans="1:5" x14ac:dyDescent="0.25">
      <c r="A50" s="46" t="s">
        <v>76</v>
      </c>
      <c r="B50" s="47">
        <v>150000</v>
      </c>
      <c r="C50" s="47">
        <v>16396.099999999999</v>
      </c>
      <c r="D50" s="47">
        <v>133603.9</v>
      </c>
    </row>
    <row r="51" spans="1:5" x14ac:dyDescent="0.25">
      <c r="A51" s="46" t="s">
        <v>29</v>
      </c>
      <c r="B51" s="47">
        <v>50000</v>
      </c>
      <c r="C51" s="47">
        <v>0</v>
      </c>
      <c r="D51" s="47">
        <v>50000</v>
      </c>
    </row>
    <row r="52" spans="1:5" x14ac:dyDescent="0.25">
      <c r="A52" s="46" t="s">
        <v>59</v>
      </c>
      <c r="B52" s="47">
        <v>240000</v>
      </c>
      <c r="C52" s="47">
        <v>107033.87</v>
      </c>
      <c r="D52" s="47">
        <v>132966.13</v>
      </c>
    </row>
    <row r="53" spans="1:5" x14ac:dyDescent="0.25">
      <c r="A53" s="46" t="s">
        <v>116</v>
      </c>
      <c r="B53" s="47">
        <v>95792.4</v>
      </c>
      <c r="C53" s="47">
        <v>95792.4</v>
      </c>
      <c r="D53" s="47">
        <v>0</v>
      </c>
    </row>
    <row r="54" spans="1:5" x14ac:dyDescent="0.25">
      <c r="A54" s="46" t="s">
        <v>30</v>
      </c>
      <c r="B54" s="47">
        <v>200000</v>
      </c>
      <c r="C54" s="47">
        <v>40120</v>
      </c>
      <c r="D54" s="47">
        <v>159880</v>
      </c>
      <c r="E54" s="62"/>
    </row>
    <row r="55" spans="1:5" x14ac:dyDescent="0.25">
      <c r="A55" s="46" t="s">
        <v>31</v>
      </c>
      <c r="B55" s="47">
        <v>300000</v>
      </c>
      <c r="C55" s="47">
        <v>205485.37</v>
      </c>
      <c r="D55" s="47">
        <v>94514.63</v>
      </c>
    </row>
    <row r="56" spans="1:5" x14ac:dyDescent="0.25">
      <c r="A56" s="46" t="s">
        <v>32</v>
      </c>
      <c r="B56" s="47">
        <v>100000</v>
      </c>
      <c r="C56" s="47">
        <v>24910.98</v>
      </c>
      <c r="D56" s="47">
        <v>75089.02</v>
      </c>
    </row>
    <row r="57" spans="1:5" x14ac:dyDescent="0.25">
      <c r="A57" s="46" t="s">
        <v>60</v>
      </c>
      <c r="B57" s="47">
        <v>50000</v>
      </c>
      <c r="C57" s="47">
        <v>0</v>
      </c>
      <c r="D57" s="47">
        <v>50000</v>
      </c>
    </row>
    <row r="58" spans="1:5" x14ac:dyDescent="0.25">
      <c r="A58" s="46" t="s">
        <v>114</v>
      </c>
      <c r="B58" s="47">
        <v>148191.4</v>
      </c>
      <c r="C58" s="47">
        <v>124724.3</v>
      </c>
      <c r="D58" s="47">
        <v>23467.1</v>
      </c>
    </row>
    <row r="59" spans="1:5" x14ac:dyDescent="0.25">
      <c r="A59" s="46" t="s">
        <v>33</v>
      </c>
      <c r="B59" s="47">
        <v>50000</v>
      </c>
      <c r="C59" s="47">
        <v>0</v>
      </c>
      <c r="D59" s="47">
        <v>50000</v>
      </c>
    </row>
    <row r="60" spans="1:5" x14ac:dyDescent="0.25">
      <c r="A60" s="46" t="s">
        <v>102</v>
      </c>
      <c r="B60" s="47">
        <v>30000</v>
      </c>
      <c r="C60" s="47">
        <v>7575.84</v>
      </c>
      <c r="D60" s="47">
        <v>22424.16</v>
      </c>
    </row>
    <row r="61" spans="1:5" x14ac:dyDescent="0.25">
      <c r="A61" s="46" t="s">
        <v>103</v>
      </c>
      <c r="B61" s="47">
        <v>1318134.8999999999</v>
      </c>
      <c r="C61" s="47">
        <v>1349935.11</v>
      </c>
      <c r="D61" s="47">
        <v>-31800.21</v>
      </c>
    </row>
    <row r="62" spans="1:5" x14ac:dyDescent="0.25">
      <c r="A62" s="46" t="s">
        <v>34</v>
      </c>
      <c r="B62" s="47">
        <v>100000</v>
      </c>
      <c r="C62" s="47">
        <v>4806.05</v>
      </c>
      <c r="D62" s="47">
        <v>95193.95</v>
      </c>
      <c r="E62" s="63"/>
    </row>
    <row r="63" spans="1:5" x14ac:dyDescent="0.25">
      <c r="A63" s="46" t="s">
        <v>35</v>
      </c>
      <c r="B63" s="47">
        <v>9840000</v>
      </c>
      <c r="C63" s="47">
        <v>4250000</v>
      </c>
      <c r="D63" s="47">
        <v>-360000</v>
      </c>
    </row>
    <row r="64" spans="1:5" x14ac:dyDescent="0.25">
      <c r="A64" s="46" t="s">
        <v>36</v>
      </c>
      <c r="B64" s="47">
        <v>1320000</v>
      </c>
      <c r="C64" s="47">
        <v>224949.5</v>
      </c>
      <c r="D64" s="47">
        <v>1095050.5</v>
      </c>
    </row>
    <row r="65" spans="1:4" x14ac:dyDescent="0.25">
      <c r="A65" s="46" t="s">
        <v>51</v>
      </c>
      <c r="B65" s="47">
        <v>125000</v>
      </c>
      <c r="C65" s="47">
        <v>85974.8</v>
      </c>
      <c r="D65" s="47">
        <v>39025.199999999997</v>
      </c>
    </row>
    <row r="66" spans="1:4" x14ac:dyDescent="0.25">
      <c r="A66" s="46" t="s">
        <v>37</v>
      </c>
      <c r="B66" s="47">
        <v>200000</v>
      </c>
      <c r="C66" s="47">
        <v>43258.8</v>
      </c>
      <c r="D66" s="47">
        <v>156741.20000000001</v>
      </c>
    </row>
    <row r="67" spans="1:4" x14ac:dyDescent="0.25">
      <c r="A67" s="46" t="s">
        <v>38</v>
      </c>
      <c r="B67" s="47">
        <v>573986</v>
      </c>
      <c r="C67" s="47">
        <v>428525.14</v>
      </c>
      <c r="D67" s="47">
        <v>145460.85999999999</v>
      </c>
    </row>
    <row r="68" spans="1:4" x14ac:dyDescent="0.25">
      <c r="A68" s="46" t="s">
        <v>104</v>
      </c>
      <c r="B68" s="47">
        <v>140226.20000000001</v>
      </c>
      <c r="C68" s="47">
        <v>77985.84</v>
      </c>
      <c r="D68" s="47">
        <v>62240.36</v>
      </c>
    </row>
    <row r="69" spans="1:4" x14ac:dyDescent="0.25">
      <c r="A69" s="46" t="s">
        <v>39</v>
      </c>
      <c r="B69" s="47">
        <v>500000</v>
      </c>
      <c r="C69" s="47">
        <v>139712</v>
      </c>
      <c r="D69" s="47">
        <v>360288</v>
      </c>
    </row>
    <row r="70" spans="1:4" x14ac:dyDescent="0.25">
      <c r="A70" s="46" t="s">
        <v>40</v>
      </c>
      <c r="B70" s="47">
        <v>500000</v>
      </c>
      <c r="C70" s="47">
        <v>124421.28</v>
      </c>
      <c r="D70" s="47">
        <v>375578.72</v>
      </c>
    </row>
    <row r="71" spans="1:4" x14ac:dyDescent="0.25">
      <c r="A71" s="46" t="s">
        <v>61</v>
      </c>
      <c r="B71" s="47">
        <v>365003</v>
      </c>
      <c r="C71" s="47">
        <v>43497.04</v>
      </c>
      <c r="D71" s="47">
        <v>321505.96000000002</v>
      </c>
    </row>
    <row r="72" spans="1:4" x14ac:dyDescent="0.25">
      <c r="A72" s="46" t="s">
        <v>62</v>
      </c>
      <c r="B72" s="47">
        <v>50000</v>
      </c>
      <c r="C72" s="47">
        <v>0</v>
      </c>
      <c r="D72" s="47">
        <v>50000</v>
      </c>
    </row>
    <row r="73" spans="1:4" x14ac:dyDescent="0.25">
      <c r="A73" s="46" t="s">
        <v>63</v>
      </c>
      <c r="B73" s="47">
        <v>150000</v>
      </c>
      <c r="C73" s="47">
        <v>0</v>
      </c>
      <c r="D73" s="47">
        <v>150000</v>
      </c>
    </row>
    <row r="74" spans="1:4" x14ac:dyDescent="0.25">
      <c r="A74" s="46" t="s">
        <v>41</v>
      </c>
      <c r="B74" s="47">
        <v>908410</v>
      </c>
      <c r="C74" s="47">
        <v>244160.57</v>
      </c>
      <c r="D74" s="47">
        <v>126535.18</v>
      </c>
    </row>
    <row r="75" spans="1:4" x14ac:dyDescent="0.25">
      <c r="A75" s="46" t="s">
        <v>42</v>
      </c>
      <c r="B75" s="47">
        <v>200000</v>
      </c>
      <c r="C75" s="47">
        <v>38486.879999999997</v>
      </c>
      <c r="D75" s="47">
        <v>161513.12</v>
      </c>
    </row>
    <row r="76" spans="1:4" x14ac:dyDescent="0.25">
      <c r="A76" s="46" t="s">
        <v>64</v>
      </c>
      <c r="B76" s="47">
        <v>0</v>
      </c>
      <c r="C76" s="47">
        <v>0</v>
      </c>
      <c r="D76" s="47">
        <v>0</v>
      </c>
    </row>
    <row r="77" spans="1:4" x14ac:dyDescent="0.25">
      <c r="A77" s="46" t="s">
        <v>86</v>
      </c>
      <c r="B77" s="47">
        <v>1250000</v>
      </c>
      <c r="C77" s="47">
        <v>944000</v>
      </c>
      <c r="D77" s="47">
        <v>306000</v>
      </c>
    </row>
    <row r="78" spans="1:4" x14ac:dyDescent="0.25">
      <c r="A78" s="46" t="s">
        <v>65</v>
      </c>
      <c r="B78" s="47">
        <v>554992.1</v>
      </c>
      <c r="C78" s="47">
        <v>422306.24</v>
      </c>
      <c r="D78" s="47">
        <v>132685.85999999999</v>
      </c>
    </row>
    <row r="79" spans="1:4" x14ac:dyDescent="0.25">
      <c r="A79" s="46"/>
      <c r="B79" s="47"/>
      <c r="C79" s="47"/>
      <c r="D79" s="47"/>
    </row>
    <row r="80" spans="1:4" x14ac:dyDescent="0.25">
      <c r="A80" s="51" t="s">
        <v>5</v>
      </c>
      <c r="B80" s="52">
        <f>B81+B82+B83+B84+B85+B86+B87+B88+B89+B90+B91+B92+B93</f>
        <v>7521662.0300000003</v>
      </c>
      <c r="C80" s="52">
        <f>+C81+C83+C84+C86+C89+C90+C93</f>
        <v>3132710.77</v>
      </c>
      <c r="D80" s="52">
        <f>+D81+D82+D83+D84+D85+D86+D87+D88+D89+D90+D91+D92+D93</f>
        <v>990395.27999999991</v>
      </c>
    </row>
    <row r="81" spans="1:4" x14ac:dyDescent="0.25">
      <c r="A81" s="46" t="s">
        <v>43</v>
      </c>
      <c r="B81" s="47">
        <v>550000</v>
      </c>
      <c r="C81" s="47">
        <v>941677.76</v>
      </c>
      <c r="D81" s="47">
        <v>-391677.76</v>
      </c>
    </row>
    <row r="82" spans="1:4" x14ac:dyDescent="0.25">
      <c r="A82" s="46" t="s">
        <v>66</v>
      </c>
      <c r="B82" s="47">
        <v>200000</v>
      </c>
      <c r="C82" s="47">
        <v>0</v>
      </c>
      <c r="D82" s="47">
        <v>200000</v>
      </c>
    </row>
    <row r="83" spans="1:4" x14ac:dyDescent="0.25">
      <c r="A83" s="46" t="s">
        <v>44</v>
      </c>
      <c r="B83" s="47">
        <v>911632</v>
      </c>
      <c r="C83" s="47">
        <v>48149.53</v>
      </c>
      <c r="D83" s="47">
        <v>0.23</v>
      </c>
    </row>
    <row r="84" spans="1:4" x14ac:dyDescent="0.25">
      <c r="A84" s="46" t="s">
        <v>45</v>
      </c>
      <c r="B84" s="47">
        <v>436436</v>
      </c>
      <c r="C84" s="47">
        <v>81275.45</v>
      </c>
      <c r="D84" s="47">
        <v>355160.55</v>
      </c>
    </row>
    <row r="85" spans="1:4" x14ac:dyDescent="0.25">
      <c r="A85" s="46" t="s">
        <v>67</v>
      </c>
      <c r="B85" s="47">
        <v>0</v>
      </c>
      <c r="C85" s="47">
        <v>0</v>
      </c>
      <c r="D85" s="47">
        <v>0</v>
      </c>
    </row>
    <row r="86" spans="1:4" x14ac:dyDescent="0.25">
      <c r="A86" s="46" t="s">
        <v>68</v>
      </c>
      <c r="B86" s="47">
        <v>2702346</v>
      </c>
      <c r="C86" s="47">
        <v>730184</v>
      </c>
      <c r="D86" s="47">
        <v>27635.68</v>
      </c>
    </row>
    <row r="87" spans="1:4" x14ac:dyDescent="0.25">
      <c r="A87" s="46" t="s">
        <v>69</v>
      </c>
      <c r="B87" s="47">
        <v>42180</v>
      </c>
      <c r="C87" s="47">
        <v>0</v>
      </c>
      <c r="D87" s="47">
        <v>42180</v>
      </c>
    </row>
    <row r="88" spans="1:4" x14ac:dyDescent="0.25">
      <c r="A88" s="46" t="s">
        <v>70</v>
      </c>
      <c r="B88" s="47">
        <v>100000</v>
      </c>
      <c r="C88" s="47">
        <v>0</v>
      </c>
      <c r="D88" s="47">
        <v>100000</v>
      </c>
    </row>
    <row r="89" spans="1:4" x14ac:dyDescent="0.25">
      <c r="A89" s="46" t="s">
        <v>105</v>
      </c>
      <c r="B89" s="47">
        <v>453944.03</v>
      </c>
      <c r="C89" s="47">
        <v>482944.03</v>
      </c>
      <c r="D89" s="47">
        <v>-619547.42000000004</v>
      </c>
    </row>
    <row r="90" spans="1:4" x14ac:dyDescent="0.25">
      <c r="A90" s="46" t="s">
        <v>71</v>
      </c>
      <c r="B90" s="47">
        <v>1125124</v>
      </c>
      <c r="C90" s="47">
        <v>573480</v>
      </c>
      <c r="D90" s="47">
        <v>551644</v>
      </c>
    </row>
    <row r="91" spans="1:4" x14ac:dyDescent="0.25">
      <c r="A91" s="46" t="s">
        <v>85</v>
      </c>
      <c r="B91" s="47">
        <v>100000</v>
      </c>
      <c r="C91" s="47">
        <v>0</v>
      </c>
      <c r="D91" s="47">
        <v>100000</v>
      </c>
    </row>
    <row r="92" spans="1:4" x14ac:dyDescent="0.25">
      <c r="A92" s="46" t="s">
        <v>46</v>
      </c>
      <c r="B92" s="47">
        <v>500000</v>
      </c>
      <c r="C92" s="47">
        <v>0</v>
      </c>
      <c r="D92" s="47">
        <v>500000</v>
      </c>
    </row>
    <row r="93" spans="1:4" x14ac:dyDescent="0.25">
      <c r="A93" s="46" t="s">
        <v>72</v>
      </c>
      <c r="B93" s="47">
        <v>400000</v>
      </c>
      <c r="C93" s="47">
        <v>275000</v>
      </c>
      <c r="D93" s="47">
        <v>125000</v>
      </c>
    </row>
    <row r="94" spans="1:4" x14ac:dyDescent="0.25">
      <c r="A94" s="46"/>
      <c r="B94" s="47"/>
      <c r="C94" s="47"/>
      <c r="D94" s="47"/>
    </row>
    <row r="95" spans="1:4" x14ac:dyDescent="0.25">
      <c r="A95" s="46"/>
      <c r="B95" s="47"/>
      <c r="C95" s="47"/>
      <c r="D95" s="47">
        <v>0</v>
      </c>
    </row>
    <row r="96" spans="1:4" x14ac:dyDescent="0.25">
      <c r="A96" s="51" t="s">
        <v>73</v>
      </c>
      <c r="B96" s="52">
        <v>8000000</v>
      </c>
      <c r="C96" s="52">
        <v>1783564.87</v>
      </c>
      <c r="D96" s="52">
        <v>6216435.1299999999</v>
      </c>
    </row>
    <row r="97" spans="1:4" x14ac:dyDescent="0.25">
      <c r="A97" s="46" t="s">
        <v>74</v>
      </c>
      <c r="B97" s="47">
        <v>8000000</v>
      </c>
      <c r="C97" s="47">
        <v>1783564.87</v>
      </c>
      <c r="D97" s="47">
        <v>6216435.1299999999</v>
      </c>
    </row>
    <row r="100" spans="1:4" x14ac:dyDescent="0.25">
      <c r="A100" s="69" t="s">
        <v>79</v>
      </c>
      <c r="B100" s="69"/>
      <c r="C100" s="69"/>
      <c r="D100" s="69"/>
    </row>
    <row r="101" spans="1:4" x14ac:dyDescent="0.25">
      <c r="A101" s="70" t="s">
        <v>78</v>
      </c>
      <c r="B101" s="70"/>
      <c r="C101" s="70"/>
      <c r="D101" s="70"/>
    </row>
    <row r="102" spans="1:4" x14ac:dyDescent="0.25">
      <c r="A102" s="70" t="s">
        <v>110</v>
      </c>
      <c r="B102" s="70"/>
      <c r="C102" s="70"/>
      <c r="D102" s="70"/>
    </row>
    <row r="103" spans="1:4" x14ac:dyDescent="0.25">
      <c r="A103" s="69" t="s">
        <v>50</v>
      </c>
      <c r="B103" s="69"/>
      <c r="C103" s="69"/>
      <c r="D103" s="69"/>
    </row>
  </sheetData>
  <mergeCells count="9">
    <mergeCell ref="A100:D100"/>
    <mergeCell ref="A101:D101"/>
    <mergeCell ref="A102:D102"/>
    <mergeCell ref="A103:D103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7"/>
  <sheetViews>
    <sheetView workbookViewId="0">
      <selection activeCell="C28" sqref="C28"/>
    </sheetView>
  </sheetViews>
  <sheetFormatPr baseColWidth="10" defaultRowHeight="15" x14ac:dyDescent="0.25"/>
  <cols>
    <col min="1" max="1" width="57.85546875" customWidth="1"/>
    <col min="2" max="2" width="19.5703125" customWidth="1"/>
    <col min="3" max="3" width="24.28515625" customWidth="1"/>
    <col min="4" max="4" width="15.140625" bestFit="1" customWidth="1"/>
  </cols>
  <sheetData>
    <row r="2" spans="1:4" ht="15.75" x14ac:dyDescent="0.25">
      <c r="A2" s="66" t="s">
        <v>7</v>
      </c>
      <c r="B2" s="66"/>
      <c r="C2" s="66"/>
    </row>
    <row r="3" spans="1:4" x14ac:dyDescent="0.25">
      <c r="A3" s="67" t="s">
        <v>8</v>
      </c>
      <c r="B3" s="67"/>
      <c r="C3" s="67"/>
    </row>
    <row r="4" spans="1:4" x14ac:dyDescent="0.25">
      <c r="A4" s="76" t="s">
        <v>97</v>
      </c>
      <c r="B4" s="76"/>
      <c r="C4" s="76"/>
    </row>
    <row r="5" spans="1:4" ht="18.75" x14ac:dyDescent="0.3">
      <c r="A5" s="77" t="s">
        <v>92</v>
      </c>
      <c r="B5" s="77"/>
      <c r="C5" s="77"/>
    </row>
    <row r="7" spans="1:4" ht="47.25" customHeight="1" x14ac:dyDescent="0.25">
      <c r="A7" s="1" t="s">
        <v>0</v>
      </c>
      <c r="B7" s="1" t="s">
        <v>6</v>
      </c>
      <c r="C7" s="1" t="s">
        <v>48</v>
      </c>
    </row>
    <row r="8" spans="1:4" ht="32.25" customHeight="1" x14ac:dyDescent="0.25">
      <c r="A8" s="8" t="s">
        <v>1</v>
      </c>
      <c r="B8" s="9">
        <f>B9+B18+B34+B69+B84</f>
        <v>332301706</v>
      </c>
      <c r="C8" s="9"/>
    </row>
    <row r="9" spans="1:4" x14ac:dyDescent="0.25">
      <c r="A9" s="10" t="s">
        <v>2</v>
      </c>
      <c r="B9" s="2">
        <f>B10+B11+B12+B13+B14+B15+B16</f>
        <v>231092040</v>
      </c>
      <c r="C9" s="2">
        <f>C15+C10+C11+C12+C13+C14+C16</f>
        <v>0</v>
      </c>
      <c r="D9" s="20"/>
    </row>
    <row r="10" spans="1:4" x14ac:dyDescent="0.25">
      <c r="A10" s="3" t="s">
        <v>10</v>
      </c>
      <c r="B10" s="5">
        <v>146581956</v>
      </c>
      <c r="C10" s="5">
        <v>0</v>
      </c>
    </row>
    <row r="11" spans="1:4" ht="30" x14ac:dyDescent="0.25">
      <c r="A11" s="3" t="s">
        <v>11</v>
      </c>
      <c r="B11" s="5">
        <v>10800000</v>
      </c>
      <c r="C11" s="5">
        <v>0</v>
      </c>
    </row>
    <row r="12" spans="1:4" x14ac:dyDescent="0.25">
      <c r="A12" s="3" t="s">
        <v>54</v>
      </c>
      <c r="B12" s="5">
        <v>42906312</v>
      </c>
      <c r="C12" s="5">
        <v>0</v>
      </c>
    </row>
    <row r="13" spans="1:4" x14ac:dyDescent="0.25">
      <c r="A13" s="3" t="s">
        <v>12</v>
      </c>
      <c r="B13" s="5">
        <v>15086637</v>
      </c>
      <c r="C13" s="5">
        <v>0</v>
      </c>
      <c r="D13" s="18"/>
    </row>
    <row r="14" spans="1:4" ht="30" x14ac:dyDescent="0.25">
      <c r="A14" s="3" t="s">
        <v>13</v>
      </c>
      <c r="B14" s="5">
        <v>10094781</v>
      </c>
      <c r="C14" s="5">
        <v>0</v>
      </c>
    </row>
    <row r="15" spans="1:4" x14ac:dyDescent="0.25">
      <c r="A15" s="3" t="s">
        <v>14</v>
      </c>
      <c r="B15" s="5">
        <v>4107479</v>
      </c>
      <c r="C15" s="5">
        <v>0</v>
      </c>
    </row>
    <row r="16" spans="1:4" ht="30" x14ac:dyDescent="0.25">
      <c r="A16" s="3" t="s">
        <v>88</v>
      </c>
      <c r="B16" s="5">
        <v>1514875</v>
      </c>
      <c r="C16" s="5">
        <v>0</v>
      </c>
    </row>
    <row r="17" spans="1:3" x14ac:dyDescent="0.25">
      <c r="A17" s="3"/>
      <c r="B17" s="5"/>
      <c r="C17" s="5"/>
    </row>
    <row r="18" spans="1:3" x14ac:dyDescent="0.25">
      <c r="A18" s="11" t="s">
        <v>3</v>
      </c>
      <c r="B18" s="12">
        <f>B19+B20+B21+B22+B23+B24+B25+B26+B28+B29+B30+B32+B27+B31</f>
        <v>10415000</v>
      </c>
      <c r="C18" s="12"/>
    </row>
    <row r="19" spans="1:3" x14ac:dyDescent="0.25">
      <c r="A19" s="13" t="s">
        <v>15</v>
      </c>
      <c r="B19" s="5">
        <v>6360000</v>
      </c>
      <c r="C19" s="5"/>
    </row>
    <row r="20" spans="1:3" x14ac:dyDescent="0.25">
      <c r="A20" s="3" t="s">
        <v>16</v>
      </c>
      <c r="B20" s="5">
        <v>30000</v>
      </c>
      <c r="C20" s="5"/>
    </row>
    <row r="21" spans="1:3" x14ac:dyDescent="0.25">
      <c r="A21" s="3" t="s">
        <v>55</v>
      </c>
      <c r="B21" s="5">
        <v>500000</v>
      </c>
      <c r="C21" s="5"/>
    </row>
    <row r="22" spans="1:3" x14ac:dyDescent="0.25">
      <c r="A22" s="3" t="s">
        <v>17</v>
      </c>
      <c r="B22" s="5">
        <v>420000</v>
      </c>
      <c r="C22" s="5">
        <v>0</v>
      </c>
    </row>
    <row r="23" spans="1:3" x14ac:dyDescent="0.25">
      <c r="A23" s="3" t="s">
        <v>56</v>
      </c>
      <c r="B23" s="5">
        <v>350000</v>
      </c>
      <c r="C23" s="5">
        <v>0</v>
      </c>
    </row>
    <row r="24" spans="1:3" x14ac:dyDescent="0.25">
      <c r="A24" s="3" t="s">
        <v>18</v>
      </c>
      <c r="B24" s="5">
        <v>130000</v>
      </c>
      <c r="C24" s="5">
        <v>0</v>
      </c>
    </row>
    <row r="25" spans="1:3" ht="30" x14ac:dyDescent="0.25">
      <c r="A25" s="3" t="s">
        <v>89</v>
      </c>
      <c r="B25" s="5">
        <v>345000</v>
      </c>
      <c r="C25" s="5">
        <v>0</v>
      </c>
    </row>
    <row r="26" spans="1:3" ht="30" x14ac:dyDescent="0.25">
      <c r="A26" s="3" t="s">
        <v>90</v>
      </c>
      <c r="B26" s="5">
        <v>30000</v>
      </c>
      <c r="C26" s="5">
        <v>0</v>
      </c>
    </row>
    <row r="27" spans="1:3" ht="30" x14ac:dyDescent="0.25">
      <c r="A27" s="3" t="s">
        <v>98</v>
      </c>
      <c r="B27" s="39">
        <v>150000</v>
      </c>
      <c r="C27" s="39">
        <v>0</v>
      </c>
    </row>
    <row r="28" spans="1:3" x14ac:dyDescent="0.25">
      <c r="A28" s="3" t="s">
        <v>57</v>
      </c>
      <c r="B28" s="5">
        <v>600000</v>
      </c>
      <c r="C28" s="5">
        <v>0</v>
      </c>
    </row>
    <row r="29" spans="1:3" x14ac:dyDescent="0.25">
      <c r="A29" s="24" t="s">
        <v>58</v>
      </c>
      <c r="B29" s="5">
        <v>500000</v>
      </c>
      <c r="C29" s="5">
        <v>0</v>
      </c>
    </row>
    <row r="30" spans="1:3" x14ac:dyDescent="0.25">
      <c r="A30" s="3" t="s">
        <v>20</v>
      </c>
      <c r="B30" s="5">
        <v>400000</v>
      </c>
      <c r="C30" s="5">
        <v>0</v>
      </c>
    </row>
    <row r="31" spans="1:3" x14ac:dyDescent="0.25">
      <c r="A31" s="3" t="s">
        <v>91</v>
      </c>
      <c r="B31" s="5">
        <v>100000</v>
      </c>
      <c r="C31" s="5">
        <v>0</v>
      </c>
    </row>
    <row r="32" spans="1:3" x14ac:dyDescent="0.25">
      <c r="A32" s="3" t="s">
        <v>75</v>
      </c>
      <c r="B32" s="5">
        <v>500000</v>
      </c>
      <c r="C32" s="5">
        <v>0</v>
      </c>
    </row>
    <row r="33" spans="1:4" x14ac:dyDescent="0.25">
      <c r="A33" s="3"/>
      <c r="B33" s="5"/>
      <c r="C33" s="5"/>
    </row>
    <row r="34" spans="1:4" x14ac:dyDescent="0.25">
      <c r="A34" s="11" t="s">
        <v>4</v>
      </c>
      <c r="B34" s="19">
        <f>B67+B66+B65+B64+B63+B62+B61+B60+B58+B59+B57+B56+B55+B54+B53+B52+B51+B50+B49+B48+B47+B46+B45+B44+B43+B42+B41+B40+B39+B38+B37+B36+B35</f>
        <v>78693022</v>
      </c>
      <c r="C34" s="19">
        <v>0</v>
      </c>
    </row>
    <row r="35" spans="1:4" x14ac:dyDescent="0.25">
      <c r="A35" s="3" t="s">
        <v>21</v>
      </c>
      <c r="B35" s="5">
        <v>33833019</v>
      </c>
      <c r="C35" s="5">
        <v>0</v>
      </c>
    </row>
    <row r="36" spans="1:4" x14ac:dyDescent="0.25">
      <c r="A36" s="3" t="s">
        <v>22</v>
      </c>
      <c r="B36" s="5">
        <v>400000</v>
      </c>
      <c r="C36" s="5">
        <v>0</v>
      </c>
    </row>
    <row r="37" spans="1:4" x14ac:dyDescent="0.25">
      <c r="A37" s="3" t="s">
        <v>23</v>
      </c>
      <c r="B37" s="5">
        <v>50000</v>
      </c>
      <c r="C37" s="5">
        <v>0</v>
      </c>
    </row>
    <row r="38" spans="1:4" x14ac:dyDescent="0.25">
      <c r="A38" s="3" t="s">
        <v>77</v>
      </c>
      <c r="B38" s="5">
        <v>300000</v>
      </c>
      <c r="C38" s="5">
        <v>0</v>
      </c>
    </row>
    <row r="39" spans="1:4" x14ac:dyDescent="0.25">
      <c r="A39" s="3" t="s">
        <v>24</v>
      </c>
      <c r="B39" s="5">
        <v>1500000</v>
      </c>
      <c r="C39" s="5">
        <v>0</v>
      </c>
      <c r="D39" s="20"/>
    </row>
    <row r="40" spans="1:4" x14ac:dyDescent="0.25">
      <c r="A40" s="3" t="s">
        <v>25</v>
      </c>
      <c r="B40" s="5">
        <v>11000000</v>
      </c>
      <c r="C40" s="5">
        <v>0</v>
      </c>
    </row>
    <row r="41" spans="1:4" x14ac:dyDescent="0.25">
      <c r="A41" s="3" t="s">
        <v>26</v>
      </c>
      <c r="B41" s="5">
        <v>10400000</v>
      </c>
      <c r="C41" s="5">
        <v>0</v>
      </c>
      <c r="D41" s="18"/>
    </row>
    <row r="42" spans="1:4" x14ac:dyDescent="0.25">
      <c r="A42" s="3" t="s">
        <v>27</v>
      </c>
      <c r="B42" s="5">
        <v>450000</v>
      </c>
      <c r="C42" s="5">
        <v>0</v>
      </c>
    </row>
    <row r="43" spans="1:4" x14ac:dyDescent="0.25">
      <c r="A43" s="3" t="s">
        <v>28</v>
      </c>
      <c r="B43" s="5">
        <v>300000</v>
      </c>
      <c r="C43" s="5">
        <v>0</v>
      </c>
    </row>
    <row r="44" spans="1:4" x14ac:dyDescent="0.25">
      <c r="A44" s="3" t="s">
        <v>76</v>
      </c>
      <c r="B44" s="5">
        <v>250000</v>
      </c>
      <c r="C44" s="5">
        <v>0</v>
      </c>
    </row>
    <row r="45" spans="1:4" x14ac:dyDescent="0.25">
      <c r="A45" s="3" t="s">
        <v>29</v>
      </c>
      <c r="B45" s="5">
        <v>150000</v>
      </c>
      <c r="C45" s="5">
        <v>0</v>
      </c>
    </row>
    <row r="46" spans="1:4" x14ac:dyDescent="0.25">
      <c r="A46" s="3" t="s">
        <v>59</v>
      </c>
      <c r="B46" s="5">
        <v>540000</v>
      </c>
      <c r="C46" s="5">
        <v>0</v>
      </c>
    </row>
    <row r="47" spans="1:4" x14ac:dyDescent="0.25">
      <c r="A47" s="3" t="s">
        <v>30</v>
      </c>
      <c r="B47" s="5">
        <v>400000</v>
      </c>
      <c r="C47" s="5">
        <v>0</v>
      </c>
    </row>
    <row r="48" spans="1:4" x14ac:dyDescent="0.25">
      <c r="A48" s="3" t="s">
        <v>31</v>
      </c>
      <c r="B48" s="5">
        <v>300000</v>
      </c>
      <c r="C48" s="5">
        <v>0</v>
      </c>
    </row>
    <row r="49" spans="1:3" x14ac:dyDescent="0.25">
      <c r="A49" s="3" t="s">
        <v>32</v>
      </c>
      <c r="B49" s="5">
        <v>200000</v>
      </c>
      <c r="C49" s="5">
        <v>0</v>
      </c>
    </row>
    <row r="50" spans="1:3" x14ac:dyDescent="0.25">
      <c r="A50" s="3" t="s">
        <v>60</v>
      </c>
      <c r="B50" s="5">
        <v>100000</v>
      </c>
      <c r="C50" s="5">
        <v>0</v>
      </c>
    </row>
    <row r="51" spans="1:3" x14ac:dyDescent="0.25">
      <c r="A51" s="36" t="s">
        <v>33</v>
      </c>
      <c r="B51" s="37">
        <v>200000</v>
      </c>
      <c r="C51" s="37">
        <v>0</v>
      </c>
    </row>
    <row r="52" spans="1:3" x14ac:dyDescent="0.25">
      <c r="A52" s="3" t="s">
        <v>34</v>
      </c>
      <c r="B52" s="5">
        <v>100000</v>
      </c>
      <c r="C52" s="5">
        <v>0</v>
      </c>
    </row>
    <row r="53" spans="1:3" x14ac:dyDescent="0.25">
      <c r="A53" s="3" t="s">
        <v>35</v>
      </c>
      <c r="B53" s="5">
        <v>9840000</v>
      </c>
      <c r="C53" s="5">
        <v>0</v>
      </c>
    </row>
    <row r="54" spans="1:3" x14ac:dyDescent="0.25">
      <c r="A54" s="3" t="s">
        <v>36</v>
      </c>
      <c r="B54" s="5">
        <v>960000</v>
      </c>
      <c r="C54" s="5">
        <v>0</v>
      </c>
    </row>
    <row r="55" spans="1:3" x14ac:dyDescent="0.25">
      <c r="A55" s="3" t="s">
        <v>51</v>
      </c>
      <c r="B55" s="5">
        <v>125000</v>
      </c>
      <c r="C55" s="5">
        <v>0</v>
      </c>
    </row>
    <row r="56" spans="1:3" ht="30" x14ac:dyDescent="0.25">
      <c r="A56" s="3" t="s">
        <v>37</v>
      </c>
      <c r="B56" s="5">
        <v>300000</v>
      </c>
      <c r="C56" s="5">
        <v>0</v>
      </c>
    </row>
    <row r="57" spans="1:3" ht="30" x14ac:dyDescent="0.25">
      <c r="A57" s="3" t="s">
        <v>38</v>
      </c>
      <c r="B57" s="5">
        <v>800000</v>
      </c>
      <c r="C57" s="5">
        <v>0</v>
      </c>
    </row>
    <row r="58" spans="1:3" x14ac:dyDescent="0.25">
      <c r="A58" s="3" t="s">
        <v>39</v>
      </c>
      <c r="B58" s="5">
        <v>800000</v>
      </c>
      <c r="C58" s="5">
        <v>0</v>
      </c>
    </row>
    <row r="59" spans="1:3" x14ac:dyDescent="0.25">
      <c r="A59" s="3" t="s">
        <v>40</v>
      </c>
      <c r="B59" s="5">
        <v>800000</v>
      </c>
      <c r="C59" s="5">
        <v>0</v>
      </c>
    </row>
    <row r="60" spans="1:3" ht="30" x14ac:dyDescent="0.25">
      <c r="A60" s="3" t="s">
        <v>61</v>
      </c>
      <c r="B60" s="5">
        <v>1195003</v>
      </c>
      <c r="C60" s="5">
        <v>0</v>
      </c>
    </row>
    <row r="61" spans="1:3" ht="30" x14ac:dyDescent="0.25">
      <c r="A61" s="3" t="s">
        <v>62</v>
      </c>
      <c r="B61" s="5">
        <v>100000</v>
      </c>
      <c r="C61" s="5">
        <v>0</v>
      </c>
    </row>
    <row r="62" spans="1:3" x14ac:dyDescent="0.25">
      <c r="A62" s="3" t="s">
        <v>63</v>
      </c>
      <c r="B62" s="5">
        <v>450000</v>
      </c>
      <c r="C62" s="5">
        <v>0</v>
      </c>
    </row>
    <row r="63" spans="1:3" x14ac:dyDescent="0.25">
      <c r="A63" s="3" t="s">
        <v>41</v>
      </c>
      <c r="B63" s="5">
        <v>450000</v>
      </c>
      <c r="C63" s="5">
        <v>0</v>
      </c>
    </row>
    <row r="64" spans="1:3" x14ac:dyDescent="0.25">
      <c r="A64" s="3" t="s">
        <v>42</v>
      </c>
      <c r="B64" s="5">
        <v>500000</v>
      </c>
      <c r="C64" s="5">
        <v>0</v>
      </c>
    </row>
    <row r="65" spans="1:3" x14ac:dyDescent="0.25">
      <c r="A65" s="3" t="s">
        <v>64</v>
      </c>
      <c r="B65" s="5">
        <v>100000</v>
      </c>
      <c r="C65" s="5">
        <v>0</v>
      </c>
    </row>
    <row r="66" spans="1:3" x14ac:dyDescent="0.25">
      <c r="A66" s="24" t="s">
        <v>86</v>
      </c>
      <c r="B66" s="5">
        <v>1500000</v>
      </c>
      <c r="C66" s="5">
        <v>0</v>
      </c>
    </row>
    <row r="67" spans="1:3" x14ac:dyDescent="0.25">
      <c r="A67" s="3" t="s">
        <v>65</v>
      </c>
      <c r="B67" s="5">
        <v>300000</v>
      </c>
      <c r="C67" s="5">
        <v>0</v>
      </c>
    </row>
    <row r="68" spans="1:3" x14ac:dyDescent="0.25">
      <c r="A68" s="3"/>
      <c r="B68" s="5"/>
      <c r="C68" s="5"/>
    </row>
    <row r="69" spans="1:3" x14ac:dyDescent="0.25">
      <c r="A69" s="11" t="s">
        <v>5</v>
      </c>
      <c r="B69" s="12">
        <f>B70+B71+B72+B73+B74+B75+B76+B77+B78+B80+B81+B79</f>
        <v>4101644</v>
      </c>
      <c r="C69" s="12">
        <f>C70+C71+C72+C74+C73+C75+C76+C77+C78+C79+C80+C81+C82+C83</f>
        <v>0</v>
      </c>
    </row>
    <row r="70" spans="1:3" x14ac:dyDescent="0.25">
      <c r="A70" s="3" t="s">
        <v>43</v>
      </c>
      <c r="B70" s="4">
        <v>550000</v>
      </c>
      <c r="C70" s="4">
        <v>0</v>
      </c>
    </row>
    <row r="71" spans="1:3" x14ac:dyDescent="0.25">
      <c r="A71" s="3" t="s">
        <v>66</v>
      </c>
      <c r="B71" s="4">
        <v>200000</v>
      </c>
      <c r="C71" s="4">
        <v>0</v>
      </c>
    </row>
    <row r="72" spans="1:3" ht="30" x14ac:dyDescent="0.25">
      <c r="A72" s="3" t="s">
        <v>44</v>
      </c>
      <c r="B72" s="4">
        <v>700000</v>
      </c>
      <c r="C72" s="4">
        <v>0</v>
      </c>
    </row>
    <row r="73" spans="1:3" x14ac:dyDescent="0.25">
      <c r="A73" s="3" t="s">
        <v>45</v>
      </c>
      <c r="B73" s="4">
        <v>400000</v>
      </c>
      <c r="C73" s="4">
        <v>0</v>
      </c>
    </row>
    <row r="74" spans="1:3" ht="30" x14ac:dyDescent="0.25">
      <c r="A74" s="3" t="s">
        <v>67</v>
      </c>
      <c r="B74" s="4">
        <v>100000</v>
      </c>
      <c r="C74" s="4">
        <v>0</v>
      </c>
    </row>
    <row r="75" spans="1:3" x14ac:dyDescent="0.25">
      <c r="A75" s="3" t="s">
        <v>68</v>
      </c>
      <c r="B75" s="4">
        <v>400000</v>
      </c>
      <c r="C75" s="4">
        <v>0</v>
      </c>
    </row>
    <row r="76" spans="1:3" x14ac:dyDescent="0.25">
      <c r="A76" s="24" t="s">
        <v>69</v>
      </c>
      <c r="B76" s="4">
        <v>100000</v>
      </c>
      <c r="C76" s="4">
        <v>0</v>
      </c>
    </row>
    <row r="77" spans="1:3" x14ac:dyDescent="0.25">
      <c r="A77" s="24" t="s">
        <v>70</v>
      </c>
      <c r="B77" s="4">
        <v>100000</v>
      </c>
      <c r="C77" s="4">
        <v>0</v>
      </c>
    </row>
    <row r="78" spans="1:3" ht="30" x14ac:dyDescent="0.25">
      <c r="A78" s="24" t="s">
        <v>99</v>
      </c>
      <c r="B78" s="4">
        <v>551644</v>
      </c>
      <c r="C78" s="4">
        <v>0</v>
      </c>
    </row>
    <row r="79" spans="1:3" x14ac:dyDescent="0.25">
      <c r="A79" s="24" t="s">
        <v>85</v>
      </c>
      <c r="B79" s="4">
        <v>100000</v>
      </c>
      <c r="C79" s="4">
        <v>0</v>
      </c>
    </row>
    <row r="80" spans="1:3" x14ac:dyDescent="0.25">
      <c r="A80" s="3" t="s">
        <v>46</v>
      </c>
      <c r="B80" s="4">
        <v>500000</v>
      </c>
      <c r="C80" s="4">
        <v>0</v>
      </c>
    </row>
    <row r="81" spans="1:6" x14ac:dyDescent="0.25">
      <c r="A81" s="3" t="s">
        <v>72</v>
      </c>
      <c r="B81" s="4">
        <v>400000</v>
      </c>
      <c r="C81" s="4">
        <v>0</v>
      </c>
    </row>
    <row r="82" spans="1:6" x14ac:dyDescent="0.25">
      <c r="A82" s="3"/>
      <c r="B82" s="4"/>
      <c r="C82" s="4"/>
    </row>
    <row r="83" spans="1:6" x14ac:dyDescent="0.25">
      <c r="A83" s="3"/>
      <c r="B83" s="3"/>
      <c r="C83" s="3"/>
    </row>
    <row r="84" spans="1:6" x14ac:dyDescent="0.25">
      <c r="A84" s="25" t="s">
        <v>73</v>
      </c>
      <c r="B84" s="27">
        <v>8000000</v>
      </c>
      <c r="C84" s="12">
        <f>C85</f>
        <v>0</v>
      </c>
    </row>
    <row r="85" spans="1:6" x14ac:dyDescent="0.25">
      <c r="A85" s="3" t="s">
        <v>74</v>
      </c>
      <c r="B85" s="4">
        <v>8000000</v>
      </c>
      <c r="C85" s="4"/>
    </row>
    <row r="86" spans="1:6" x14ac:dyDescent="0.25">
      <c r="A86" s="14" t="s">
        <v>47</v>
      </c>
      <c r="B86" s="14"/>
      <c r="C86" s="14"/>
    </row>
    <row r="87" spans="1:6" x14ac:dyDescent="0.25">
      <c r="A87" s="16" t="s">
        <v>9</v>
      </c>
      <c r="B87" s="16"/>
      <c r="C87" s="16"/>
    </row>
    <row r="88" spans="1:6" x14ac:dyDescent="0.25">
      <c r="A88" s="16"/>
      <c r="B88" s="16"/>
      <c r="C88" s="16"/>
    </row>
    <row r="89" spans="1:6" x14ac:dyDescent="0.25">
      <c r="A89" s="6" t="s">
        <v>80</v>
      </c>
      <c r="B89" s="16"/>
      <c r="C89" s="16"/>
    </row>
    <row r="90" spans="1:6" x14ac:dyDescent="0.25">
      <c r="A90" s="6"/>
      <c r="B90" s="16"/>
      <c r="C90" s="16"/>
    </row>
    <row r="91" spans="1:6" x14ac:dyDescent="0.25">
      <c r="A91" s="56" t="s">
        <v>94</v>
      </c>
      <c r="B91" s="7"/>
      <c r="C91" s="7"/>
      <c r="D91" s="57"/>
      <c r="E91" s="57"/>
      <c r="F91" s="57"/>
    </row>
    <row r="92" spans="1:6" x14ac:dyDescent="0.25">
      <c r="A92" s="7"/>
      <c r="B92" s="7"/>
      <c r="C92" s="7"/>
      <c r="D92" s="57"/>
      <c r="E92" s="57"/>
      <c r="F92" s="57"/>
    </row>
    <row r="93" spans="1:6" ht="26.25" x14ac:dyDescent="0.25">
      <c r="A93" s="59" t="s">
        <v>101</v>
      </c>
      <c r="B93" s="60"/>
      <c r="C93" s="60"/>
      <c r="D93" s="57"/>
      <c r="E93" s="57"/>
      <c r="F93" s="57"/>
    </row>
    <row r="94" spans="1:6" x14ac:dyDescent="0.25">
      <c r="A94" s="7"/>
      <c r="B94" s="7"/>
      <c r="C94" s="7"/>
      <c r="D94" s="57"/>
      <c r="E94" s="57"/>
      <c r="F94" s="57"/>
    </row>
    <row r="95" spans="1:6" ht="26.25" x14ac:dyDescent="0.25">
      <c r="A95" s="59" t="s">
        <v>100</v>
      </c>
      <c r="B95" s="60"/>
      <c r="C95" s="60"/>
      <c r="D95" s="61"/>
      <c r="E95" s="58"/>
      <c r="F95" s="58"/>
    </row>
    <row r="96" spans="1:6" ht="30" customHeight="1" x14ac:dyDescent="0.25">
      <c r="A96" s="59" t="s">
        <v>95</v>
      </c>
      <c r="B96" s="60"/>
      <c r="C96" s="60"/>
      <c r="D96" s="61"/>
      <c r="E96" s="58"/>
      <c r="F96" s="58"/>
    </row>
    <row r="97" spans="1:6" x14ac:dyDescent="0.25">
      <c r="A97" s="59" t="s">
        <v>96</v>
      </c>
      <c r="B97" s="60"/>
      <c r="C97" s="60"/>
      <c r="D97" s="61"/>
      <c r="E97" s="58"/>
      <c r="F97" s="58"/>
    </row>
    <row r="98" spans="1:6" x14ac:dyDescent="0.25">
      <c r="A98" s="53"/>
      <c r="B98" s="54"/>
      <c r="C98" s="54"/>
      <c r="D98" s="55"/>
      <c r="E98" s="32"/>
      <c r="F98" s="32"/>
    </row>
    <row r="99" spans="1:6" x14ac:dyDescent="0.25">
      <c r="A99" s="29"/>
      <c r="B99" s="6"/>
      <c r="C99" s="6"/>
    </row>
    <row r="100" spans="1:6" x14ac:dyDescent="0.25">
      <c r="A100" s="30"/>
      <c r="B100" s="31"/>
      <c r="C100" s="31"/>
      <c r="D100" s="32"/>
    </row>
    <row r="101" spans="1:6" x14ac:dyDescent="0.25">
      <c r="A101" s="75" t="s">
        <v>79</v>
      </c>
      <c r="B101" s="75"/>
      <c r="C101" s="75"/>
      <c r="D101" s="32"/>
    </row>
    <row r="102" spans="1:6" x14ac:dyDescent="0.25">
      <c r="A102" s="74" t="s">
        <v>78</v>
      </c>
      <c r="B102" s="74"/>
      <c r="C102" s="74"/>
      <c r="D102" s="32"/>
    </row>
    <row r="103" spans="1:6" x14ac:dyDescent="0.25">
      <c r="A103" s="74" t="s">
        <v>49</v>
      </c>
      <c r="B103" s="74"/>
      <c r="C103" s="74"/>
      <c r="D103" s="32"/>
    </row>
    <row r="104" spans="1:6" x14ac:dyDescent="0.25">
      <c r="A104" s="75" t="s">
        <v>50</v>
      </c>
      <c r="B104" s="75"/>
      <c r="C104" s="75"/>
      <c r="D104" s="32"/>
    </row>
    <row r="105" spans="1:6" x14ac:dyDescent="0.25">
      <c r="A105" s="32"/>
      <c r="B105" s="32"/>
      <c r="C105" s="32"/>
      <c r="D105" s="32"/>
    </row>
    <row r="106" spans="1:6" x14ac:dyDescent="0.25">
      <c r="A106" s="32"/>
      <c r="B106" s="32"/>
      <c r="C106" s="32"/>
      <c r="D106" s="32"/>
    </row>
    <row r="107" spans="1:6" x14ac:dyDescent="0.25">
      <c r="A107" s="22"/>
      <c r="B107" s="22"/>
      <c r="C107" s="22"/>
    </row>
  </sheetData>
  <mergeCells count="8">
    <mergeCell ref="A102:C102"/>
    <mergeCell ref="A103:C103"/>
    <mergeCell ref="A104:C104"/>
    <mergeCell ref="A2:C2"/>
    <mergeCell ref="A3:C3"/>
    <mergeCell ref="A4:C4"/>
    <mergeCell ref="A5:C5"/>
    <mergeCell ref="A101:C101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PRESUPUESATO ABROB.DE LEY</vt:lpstr>
      <vt:lpstr>'PRESUPUESTO APROB.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Contabilidad</cp:lastModifiedBy>
  <cp:lastPrinted>2022-06-06T16:15:46Z</cp:lastPrinted>
  <dcterms:created xsi:type="dcterms:W3CDTF">2018-04-17T18:57:16Z</dcterms:created>
  <dcterms:modified xsi:type="dcterms:W3CDTF">2022-06-06T16:17:24Z</dcterms:modified>
</cp:coreProperties>
</file>