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240" windowWidth="19440" windowHeight="11595"/>
  </bookViews>
  <sheets>
    <sheet name="Rel. de ingreso y gastos 2021" sheetId="5" r:id="rId1"/>
  </sheets>
  <calcPr calcId="125725"/>
</workbook>
</file>

<file path=xl/calcChain.xml><?xml version="1.0" encoding="utf-8"?>
<calcChain xmlns="http://schemas.openxmlformats.org/spreadsheetml/2006/main">
  <c r="H92" i="5"/>
  <c r="H7"/>
  <c r="H58"/>
  <c r="H28"/>
  <c r="H14"/>
  <c r="H8"/>
  <c r="G58" l="1"/>
  <c r="G92" s="1"/>
  <c r="G28"/>
  <c r="G14"/>
  <c r="G8"/>
  <c r="G7" s="1"/>
  <c r="F28" l="1"/>
  <c r="F14"/>
  <c r="F8"/>
  <c r="F7" s="1"/>
  <c r="E77"/>
  <c r="E58"/>
  <c r="E28"/>
  <c r="E14"/>
  <c r="E8"/>
  <c r="D58"/>
  <c r="D28"/>
  <c r="D14"/>
  <c r="D8"/>
  <c r="E92" l="1"/>
  <c r="F92"/>
  <c r="D7"/>
  <c r="E7"/>
  <c r="D92"/>
  <c r="C8"/>
  <c r="C14"/>
  <c r="C28"/>
  <c r="C7" l="1"/>
  <c r="B77" l="1"/>
  <c r="B71"/>
  <c r="B69"/>
  <c r="B30"/>
  <c r="B37"/>
  <c r="B35"/>
  <c r="B34"/>
  <c r="B33"/>
  <c r="B66"/>
  <c r="B65"/>
  <c r="B58" l="1"/>
  <c r="B91" l="1"/>
  <c r="B90"/>
  <c r="B89"/>
  <c r="B88"/>
  <c r="B87"/>
  <c r="B83"/>
  <c r="B82"/>
  <c r="B81"/>
  <c r="B80"/>
  <c r="B79"/>
  <c r="B78"/>
  <c r="B76"/>
  <c r="B74"/>
  <c r="B70"/>
  <c r="B68"/>
  <c r="B67"/>
  <c r="B57"/>
  <c r="B56"/>
  <c r="B55"/>
  <c r="B54"/>
  <c r="B53"/>
  <c r="B52"/>
  <c r="B51"/>
  <c r="B50"/>
  <c r="B49"/>
  <c r="B48"/>
  <c r="B47"/>
  <c r="B42"/>
  <c r="B41"/>
  <c r="B40"/>
  <c r="B39"/>
  <c r="B38"/>
  <c r="B36"/>
  <c r="B32"/>
  <c r="B31"/>
  <c r="B29"/>
  <c r="B27"/>
  <c r="B22"/>
  <c r="B21"/>
  <c r="B20"/>
  <c r="B19"/>
  <c r="B18"/>
  <c r="B17"/>
  <c r="B16"/>
  <c r="B15"/>
  <c r="B13"/>
  <c r="B12"/>
  <c r="B11"/>
  <c r="B10"/>
  <c r="B9"/>
  <c r="K105" l="1"/>
  <c r="L105"/>
  <c r="B28"/>
  <c r="B8"/>
  <c r="N105"/>
  <c r="F105"/>
  <c r="B14"/>
  <c r="J105"/>
  <c r="I105"/>
  <c r="H105"/>
  <c r="G105"/>
  <c r="E105"/>
  <c r="D105"/>
  <c r="C92"/>
  <c r="M105" l="1"/>
  <c r="B92"/>
  <c r="B7"/>
  <c r="C105"/>
  <c r="B105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<sst xmlns="http://schemas.openxmlformats.org/spreadsheetml/2006/main" count="102" uniqueCount="102">
  <si>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</si>
  <si>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</si>
  <si>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</si>
  <si>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</si>
  <si>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</si>
  <si>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</si>
  <si>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</si>
  <si>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</si>
  <si>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</si>
  <si>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</si>
  <si>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</si>
  <si>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</si>
  <si>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</si>
  <si>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</si>
  <si>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</si>
  <si>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</si>
  <si>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</si>
  <si>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</si>
  <si>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</si>
  <si>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</si>
  <si>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</si>
  <si>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</si>
  <si>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</si>
  <si>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</si>
  <si>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</si>
  <si>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</si>
  <si>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</si>
  <si>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</si>
  <si>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</si>
  <si>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</si>
  <si>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</si>
  <si>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</si>
  <si>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</si>
  <si>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</si>
  <si>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</si>
  <si>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</si>
  <si>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</si>
  <si>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</si>
  <si>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</si>
  <si>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</si>
  <si>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</si>
  <si>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</si>
  <si>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</si>
  <si>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</si>
  <si>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</si>
  <si>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</si>
  <si>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</si>
  <si>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</si>
  <si>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</si>
  <si>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</si>
  <si>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</si>
  <si>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</si>
  <si>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</si>
  <si>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</si>
  <si>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</si>
  <si>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</si>
  <si>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</si>
  <si>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</si>
  <si>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</si>
  <si>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</si>
  <si>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</si>
  <si>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</si>
  <si>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</si>
  <si>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</si>
  <si>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</si>
  <si>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</si>
  <si>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</si>
  <si>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</si>
  <si>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</si>
  <si>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</si>
  <si>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</si>
  <si>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</si>
  <si>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</si>
  <si>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</si>
  <si>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</si>
  <si>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</si>
  <si>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</si>
  <si>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</si>
  <si>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</si>
  <si>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Total </t>
  </si>
  <si>
    <t>MINISTERIO DE DEFENSA</t>
  </si>
  <si>
    <t>CUERPO ESPECIALIZADO PARA LA SEGURIDAD DEL METRO</t>
  </si>
  <si>
    <t>Fuente: [SIGEF]</t>
  </si>
  <si>
    <t xml:space="preserve"> </t>
  </si>
  <si>
    <t>FEBREO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</si>
  <si>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</si>
  <si>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</si>
  <si>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</si>
  <si>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</si>
  <si>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</si>
  <si>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</si>
  <si>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</si>
  <si>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</si>
  <si>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</si>
  <si>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</si>
  <si>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Licda. PAULA CORPORAN MEDINA,                                         Licda. EULOGIA PINALES VARGAS,                                                         Licdo. RAFAEL UBRI MONTERO,</t>
  </si>
  <si>
    <t xml:space="preserve">  Sub-Directora Financiera del CESMET.                               Encargada de Contabilidad del CESMET.                                                     Auditor Interno del CESMET.</t>
  </si>
  <si>
    <t xml:space="preserve">          Coronel, Contadora ERD.                                                            Capitan  Cont. ERD.                                                                                   Tte. Coronel Cont. ERD.</t>
  </si>
  <si>
    <t>RELACION DE INGRESOS Y EGRESOS AL 30/06/2022.</t>
  </si>
  <si>
    <t>En RD$23,098,838.96</t>
  </si>
  <si>
    <t>Fecha de registro: hasta el [01] de [Junio] del [2022]</t>
  </si>
  <si>
    <t>Fecha de imputación: hasta el [30] de [Junio] del [2022]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</si>
</sst>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43" fontId="0" fillId="0" borderId="0" xfId="0" applyNumberFormat="1"/>
    <xf numFmtId="0" fontId="4" fillId="0" borderId="0" xfId="0" applyFont="1"/>
    <xf numFmtId="43" fontId="2" fillId="0" borderId="0" xfId="1" applyFont="1"/>
    <xf numFmtId="0" fontId="2" fillId="5" borderId="0" xfId="0" applyFont="1" applyFill="1" applyAlignment="1">
      <alignment horizontal="center"/>
    </xf>
    <xf numFmtId="43" fontId="2" fillId="5" borderId="0" xfId="1" applyFont="1" applyFill="1"/>
    <xf numFmtId="43" fontId="0" fillId="4" borderId="0" xfId="1" applyFont="1" applyFill="1" applyBorder="1"/>
    <xf numFmtId="0" fontId="0" fillId="6" borderId="0" xfId="0" applyFill="1"/>
    <xf numFmtId="0" fontId="7" fillId="0" borderId="0" xfId="0" applyFont="1"/>
    <xf numFmtId="0" fontId="8" fillId="0" borderId="0" xfId="0" applyFont="1"/>
    <xf numFmtId="0" fontId="2" fillId="0" borderId="0" xfId="0" applyFont="1"/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left" vertical="center" wrapText="1"/>
    </xf>
    <xf numFmtId="43" fontId="10" fillId="0" borderId="0" xfId="1" applyFont="1"/>
    <xf numFmtId="0" fontId="10" fillId="0" borderId="0" xfId="0" applyFont="1" applyAlignment="1">
      <alignment horizontal="left" vertical="center" wrapText="1"/>
    </xf>
    <xf numFmtId="43" fontId="10" fillId="0" borderId="0" xfId="1" applyFont="1" applyAlignment="1">
      <alignment vertical="center" wrapText="1"/>
    </xf>
    <xf numFmtId="0" fontId="11" fillId="0" borderId="0" xfId="0" applyFont="1" applyAlignment="1">
      <alignment horizontal="left" vertical="center" wrapText="1" indent="2"/>
    </xf>
    <xf numFmtId="43" fontId="11" fillId="0" borderId="0" xfId="1" applyFont="1"/>
    <xf numFmtId="43" fontId="11" fillId="0" borderId="0" xfId="1" applyFont="1" applyAlignment="1">
      <alignment vertical="center" wrapText="1"/>
    </xf>
    <xf numFmtId="43" fontId="11" fillId="0" borderId="0" xfId="1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43" fontId="11" fillId="0" borderId="0" xfId="1" applyNumberFormat="1" applyFont="1" applyAlignment="1">
      <alignment vertical="center" wrapText="1"/>
    </xf>
    <xf numFmtId="43" fontId="10" fillId="6" borderId="0" xfId="1" applyFont="1" applyFill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164" fontId="10" fillId="6" borderId="1" xfId="0" applyNumberFormat="1" applyFont="1" applyFill="1" applyBorder="1" applyAlignment="1">
      <alignment vertical="center" wrapText="1"/>
    </xf>
    <xf numFmtId="0" fontId="11" fillId="6" borderId="0" xfId="0" applyFont="1" applyFill="1"/>
    <xf numFmtId="164" fontId="10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43" fontId="11" fillId="4" borderId="0" xfId="1" applyFont="1" applyFill="1" applyBorder="1"/>
    <xf numFmtId="43" fontId="11" fillId="6" borderId="0" xfId="1" applyFont="1" applyFill="1"/>
    <xf numFmtId="0" fontId="10" fillId="3" borderId="2" xfId="0" applyFont="1" applyFill="1" applyBorder="1" applyAlignment="1">
      <alignment horizontal="left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43" fontId="10" fillId="5" borderId="0" xfId="1" applyFont="1" applyFill="1"/>
    <xf numFmtId="43" fontId="0" fillId="0" borderId="0" xfId="1" applyFont="1"/>
    <xf numFmtId="43" fontId="4" fillId="0" borderId="0" xfId="1" applyFont="1"/>
    <xf numFmtId="43" fontId="12" fillId="0" borderId="0" xfId="1" applyFont="1"/>
    <xf numFmtId="43" fontId="12" fillId="0" borderId="0" xfId="1" applyFont="1" applyAlignment="1">
      <alignment vertical="center" wrapText="1"/>
    </xf>
    <xf numFmtId="0" fontId="12" fillId="0" borderId="0" xfId="0" applyFont="1"/>
    <xf numFmtId="43" fontId="12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12" fillId="0" borderId="0" xfId="0" applyNumberFormat="1" applyFont="1"/>
    <xf numFmtId="43" fontId="3" fillId="0" borderId="0" xfId="1" applyFont="1"/>
    <xf numFmtId="43" fontId="3" fillId="0" borderId="0" xfId="1" applyFont="1" applyAlignment="1">
      <alignment vertical="center" wrapText="1"/>
    </xf>
    <xf numFmtId="43" fontId="3" fillId="0" borderId="0" xfId="1" applyFont="1" applyAlignment="1"/>
    <xf numFmtId="43" fontId="3" fillId="0" borderId="1" xfId="1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3" fontId="3" fillId="4" borderId="0" xfId="1" applyFont="1" applyFill="1"/>
    <xf numFmtId="43" fontId="7" fillId="0" borderId="0" xfId="1" applyFont="1"/>
    <xf numFmtId="43" fontId="2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1</xdr:row>
      <xdr:rowOff>0</xdr:rowOff>
    </xdr:from>
    <xdr:to>
      <xdr:col>1</xdr:col>
      <xdr:colOff>609600</xdr:colOff>
      <xdr:row>4</xdr:row>
      <xdr:rowOff>19050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238125"/>
          <a:ext cx="1219200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</xdr:colOff>
      <xdr:row>1</xdr:row>
      <xdr:rowOff>19050</xdr:rowOff>
    </xdr:from>
    <xdr:to>
      <xdr:col>8</xdr:col>
      <xdr:colOff>533399</xdr:colOff>
      <xdr:row>4</xdr:row>
      <xdr:rowOff>171449</xdr:rowOff>
    </xdr:to>
    <xdr:pic>
      <xdr:nvPicPr>
        <xdr:cNvPr id="3" name="2 Imagen" descr="LOGO CESMET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5857874" y="257175"/>
          <a:ext cx="1314450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3"/>
  <sheetViews>
    <sheetView showGridLines="0" tabSelected="1" zoomScaleNormal="100" workbookViewId="0">
      <selection activeCell="F99" sqref="F99"/>
    </sheetView>
  </sheetViews>
  <sheetFormatPr baseColWidth="10" defaultColWidth="9.140625" defaultRowHeight="15"/>
  <cols>
    <col min="1" max="1" width="17.28515625" customWidth="1"/>
    <col min="2" max="2" width="17.7109375" bestFit="1" customWidth="1"/>
    <col min="3" max="3" width="11.7109375" customWidth="1"/>
    <col min="4" max="4" width="12" customWidth="1"/>
    <col min="5" max="5" width="14.7109375" bestFit="1" customWidth="1"/>
    <col min="6" max="6" width="12.140625" customWidth="1"/>
    <col min="7" max="7" width="14.7109375" bestFit="1" customWidth="1"/>
    <col min="8" max="8" width="12.28515625" customWidth="1"/>
    <col min="9" max="10" width="12" customWidth="1"/>
    <col min="11" max="11" width="14.28515625" customWidth="1"/>
    <col min="12" max="12" width="14.28515625" bestFit="1" customWidth="1"/>
    <col min="13" max="13" width="15.85546875" customWidth="1"/>
    <col min="14" max="14" width="14.28515625" bestFit="1" customWidth="1"/>
    <col min="15" max="15" width="15.140625" bestFit="1" customWidth="1"/>
  </cols>
  <sheetData>
    <row r="1" spans="1:15" ht="18.75" customHeight="1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</row>
    <row r="2" spans="1:15" ht="18.75" customHeight="1">
      <c r="A2" s="55" t="s">
        <v>81</v>
      </c>
      <c r="B2" s="55"/>
      <c r="C2" s="55"/>
      <c r="D2" s="55"/>
      <c r="E2" s="55"/>
      <c r="F2" s="55"/>
      <c r="G2" s="55"/>
      <c r="H2" s="55"/>
      <c r="I2" s="55"/>
      <c r="J2" s="55"/>
      <c r="M2" s="1"/>
      <c r="O2" s="39"/>
    </row>
    <row r="3" spans="1:15" ht="15.75" customHeight="1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</row>
    <row r="4" spans="1:15">
      <c r="A4" s="56" t="s">
        <v>99</v>
      </c>
      <c r="B4" s="56"/>
      <c r="C4" s="56"/>
      <c r="D4" s="56"/>
      <c r="E4" s="56"/>
      <c r="F4" s="56"/>
      <c r="G4" s="56"/>
      <c r="H4" s="56"/>
      <c r="I4" s="56"/>
      <c r="J4" s="56"/>
      <c r="K4" s="1"/>
      <c r="L4" s="1"/>
    </row>
    <row r="5" spans="1:15">
      <c r="D5" s="1"/>
    </row>
    <row r="6" spans="1:15">
      <c r="A6" s="11" t="s">
        <v>0</v>
      </c>
      <c r="B6" s="12" t="s">
        <v>79</v>
      </c>
      <c r="C6" s="12" t="s">
        <v>78</v>
      </c>
      <c r="D6" s="13" t="s">
        <v>84</v>
      </c>
      <c r="E6" s="13" t="s">
        <v>85</v>
      </c>
      <c r="F6" s="13" t="s">
        <v>86</v>
      </c>
      <c r="G6" s="13" t="s">
        <v>87</v>
      </c>
      <c r="H6" s="13" t="s">
        <v>88</v>
      </c>
      <c r="I6" s="13" t="s">
        <v>89</v>
      </c>
      <c r="J6" s="13" t="s">
        <v>90</v>
      </c>
      <c r="K6" s="13" t="s">
        <v>91</v>
      </c>
      <c r="L6" s="4" t="s">
        <v>92</v>
      </c>
      <c r="M6" s="4" t="s">
        <v>93</v>
      </c>
      <c r="N6" s="4" t="s">
        <v>94</v>
      </c>
    </row>
    <row r="7" spans="1:15">
      <c r="A7" s="15" t="s">
        <v>1</v>
      </c>
      <c r="B7" s="50">
        <f>C7+D7+E7+F7+G7+H7+I7+J7+K7+L7+M7+N7</f>
        <v>147089216.30000001</v>
      </c>
      <c r="C7" s="50">
        <f>C8+C14+C28</f>
        <v>20124094.799999997</v>
      </c>
      <c r="D7" s="47">
        <f>D8+D14+D28+D69</f>
        <v>23615675.879999995</v>
      </c>
      <c r="E7" s="47">
        <f>+E8+E14+E28+E58+E77</f>
        <v>31708197.650000002</v>
      </c>
      <c r="F7" s="47">
        <f>+F8+F14+F28</f>
        <v>22458688.489999998</v>
      </c>
      <c r="G7" s="47">
        <f>+G8+G14+G28+G58</f>
        <v>26083720.520000003</v>
      </c>
      <c r="H7" s="47">
        <f>+H8+H14+H28+H58</f>
        <v>23098838.960000001</v>
      </c>
      <c r="I7" s="47"/>
      <c r="J7" s="47"/>
      <c r="K7" s="47"/>
      <c r="L7" s="3"/>
      <c r="M7" s="3"/>
      <c r="N7" s="3"/>
    </row>
    <row r="8" spans="1:15" ht="24.75">
      <c r="A8" s="17" t="s">
        <v>2</v>
      </c>
      <c r="B8" s="49">
        <f>B9+B10+B13</f>
        <v>102685938.5</v>
      </c>
      <c r="C8" s="48">
        <f>C9+C10+C13</f>
        <v>16776643.799999999</v>
      </c>
      <c r="D8" s="47">
        <f>D9+D10+D13</f>
        <v>16875369.099999998</v>
      </c>
      <c r="E8" s="47">
        <f>+E9+E10+E13</f>
        <v>16880800.599999998</v>
      </c>
      <c r="F8" s="47">
        <f>+F9+F10+F13</f>
        <v>17444820.5</v>
      </c>
      <c r="G8" s="47">
        <f>+G9+G10+G13</f>
        <v>17431670.300000001</v>
      </c>
      <c r="H8" s="47">
        <f>+H9+H10+H13</f>
        <v>17276634.199999999</v>
      </c>
      <c r="I8" s="47"/>
      <c r="J8" s="47"/>
      <c r="K8" s="47"/>
      <c r="L8" s="3"/>
      <c r="M8" s="3"/>
      <c r="N8" s="3"/>
    </row>
    <row r="9" spans="1:15" ht="16.5">
      <c r="A9" s="19" t="s">
        <v>3</v>
      </c>
      <c r="B9" s="20">
        <f>C9+D9+E9+F9+G9+H9+I9+J9+K9+L9+M9+N9</f>
        <v>95463690.700000003</v>
      </c>
      <c r="C9" s="21">
        <v>15596262.699999999</v>
      </c>
      <c r="D9" s="20">
        <v>15690262.699999999</v>
      </c>
      <c r="E9" s="20">
        <v>15694450.699999999</v>
      </c>
      <c r="F9" s="20">
        <v>16214450.699999999</v>
      </c>
      <c r="G9" s="20">
        <v>16207131.949999999</v>
      </c>
      <c r="H9" s="20">
        <v>16061131.949999999</v>
      </c>
      <c r="I9" s="20"/>
      <c r="J9" s="20"/>
      <c r="K9" s="20"/>
      <c r="L9" s="20"/>
      <c r="M9" s="20"/>
      <c r="N9" s="20"/>
    </row>
    <row r="10" spans="1:15">
      <c r="A10" s="19" t="s">
        <v>4</v>
      </c>
      <c r="B10" s="20">
        <f>C10+D10+E10+F10+G10+H10+I10+J10+K10+L10+M10+N10</f>
        <v>5024887.5</v>
      </c>
      <c r="C10" s="21">
        <v>838375</v>
      </c>
      <c r="D10" s="20">
        <v>838375</v>
      </c>
      <c r="E10" s="20">
        <v>838375</v>
      </c>
      <c r="F10" s="20">
        <v>838375</v>
      </c>
      <c r="G10" s="20">
        <v>835693.75</v>
      </c>
      <c r="H10" s="20">
        <v>835693.75</v>
      </c>
      <c r="I10" s="20"/>
      <c r="J10" s="20"/>
      <c r="K10" s="20"/>
      <c r="L10" s="20"/>
      <c r="M10" s="20"/>
      <c r="N10" s="20"/>
    </row>
    <row r="11" spans="1:15" ht="16.5">
      <c r="A11" s="19" t="s">
        <v>36</v>
      </c>
      <c r="B11" s="20">
        <f t="shared" ref="B11:B12" si="0">C11+D11</f>
        <v>0</v>
      </c>
      <c r="C11" s="21">
        <v>0</v>
      </c>
      <c r="D11" s="20"/>
      <c r="E11" s="20"/>
      <c r="F11" s="20"/>
      <c r="G11" s="20"/>
      <c r="H11" s="20"/>
      <c r="I11" s="20"/>
      <c r="J11" s="20"/>
      <c r="M11" s="20"/>
    </row>
    <row r="12" spans="1:15" ht="24.75">
      <c r="A12" s="19" t="s">
        <v>5</v>
      </c>
      <c r="B12" s="20">
        <f t="shared" si="0"/>
        <v>0</v>
      </c>
      <c r="C12" s="21">
        <v>0</v>
      </c>
      <c r="D12" s="20"/>
      <c r="E12" s="20"/>
      <c r="F12" s="20"/>
      <c r="G12" s="20"/>
      <c r="H12" s="20"/>
      <c r="I12" s="20"/>
      <c r="J12" s="20"/>
      <c r="M12" s="20"/>
    </row>
    <row r="13" spans="1:15" ht="24.75">
      <c r="A13" s="19" t="s">
        <v>6</v>
      </c>
      <c r="B13" s="41">
        <f>C13+D13+E13+F13+G13+H13+I13+J13+K13+L13+M13+N13</f>
        <v>2197360.2999999998</v>
      </c>
      <c r="C13" s="44">
        <v>342006.1</v>
      </c>
      <c r="D13" s="41">
        <v>346731.4</v>
      </c>
      <c r="E13" s="41">
        <v>347974.9</v>
      </c>
      <c r="F13" s="41">
        <v>391994.8</v>
      </c>
      <c r="G13" s="41">
        <v>388844.6</v>
      </c>
      <c r="H13" s="41">
        <v>379808.5</v>
      </c>
      <c r="I13" s="41"/>
      <c r="J13" s="41"/>
      <c r="K13" s="41"/>
      <c r="L13" s="41"/>
      <c r="M13" s="41"/>
      <c r="N13" s="41"/>
    </row>
    <row r="14" spans="1:15" ht="16.5">
      <c r="A14" s="17" t="s">
        <v>7</v>
      </c>
      <c r="B14" s="47">
        <f>B15+B19+B22</f>
        <v>3922429.38</v>
      </c>
      <c r="C14" s="48">
        <f>C15+C19</f>
        <v>530000</v>
      </c>
      <c r="D14" s="47">
        <f>D15+D16+D19+D22</f>
        <v>265590.38</v>
      </c>
      <c r="E14" s="47">
        <f>+E15+E16+E19+E22+E27</f>
        <v>1461600.3699999996</v>
      </c>
      <c r="F14" s="47">
        <f>+F15+F19+F22</f>
        <v>700601.99</v>
      </c>
      <c r="G14" s="47">
        <f>+G15+G16+G19+G21+G22</f>
        <v>916579.01</v>
      </c>
      <c r="H14" s="47">
        <f>+H15+H19+H22+H27</f>
        <v>1177247.8</v>
      </c>
      <c r="I14" s="47"/>
      <c r="J14" s="47"/>
      <c r="K14" s="3"/>
      <c r="L14" s="3"/>
      <c r="M14" s="3"/>
      <c r="N14" s="3"/>
    </row>
    <row r="15" spans="1:15" ht="16.5">
      <c r="A15" s="19" t="s">
        <v>8</v>
      </c>
      <c r="B15" s="41">
        <f>C15+D15+E15+F15+G15+H15+I15+J15+K15+L15+M15+N15</f>
        <v>3288287.94</v>
      </c>
      <c r="C15" s="42">
        <v>530000</v>
      </c>
      <c r="D15" s="41">
        <v>108418.63</v>
      </c>
      <c r="E15" s="41">
        <v>743025.35</v>
      </c>
      <c r="F15" s="41">
        <v>651831.88</v>
      </c>
      <c r="G15" s="41">
        <v>602549.46</v>
      </c>
      <c r="H15" s="41">
        <v>652462.62</v>
      </c>
      <c r="I15" s="41"/>
      <c r="J15" s="41"/>
      <c r="K15" s="41"/>
      <c r="L15" s="41"/>
      <c r="M15" s="41"/>
      <c r="N15" s="41"/>
    </row>
    <row r="16" spans="1:15" ht="24.75">
      <c r="A16" s="19" t="s">
        <v>9</v>
      </c>
      <c r="B16" s="41">
        <f t="shared" ref="B16:B27" si="1">C16+D16+E16+F16+G16+H16+I16+J16+K16+L16+M16+N16</f>
        <v>412251.81000000006</v>
      </c>
      <c r="C16" s="42">
        <v>0</v>
      </c>
      <c r="D16" s="41">
        <v>105267.8</v>
      </c>
      <c r="E16" s="41">
        <v>144731.72</v>
      </c>
      <c r="F16" s="41"/>
      <c r="G16" s="41">
        <v>162252.29</v>
      </c>
      <c r="H16" s="41"/>
      <c r="I16" s="41"/>
      <c r="J16" s="41"/>
      <c r="K16" s="43"/>
      <c r="L16" s="43"/>
      <c r="M16" s="43"/>
      <c r="N16" s="39"/>
    </row>
    <row r="17" spans="1:14">
      <c r="A17" s="19" t="s">
        <v>10</v>
      </c>
      <c r="B17" s="20">
        <f t="shared" si="1"/>
        <v>0</v>
      </c>
      <c r="C17" s="18">
        <v>0</v>
      </c>
      <c r="D17" s="20"/>
      <c r="E17" s="20"/>
      <c r="F17" s="20"/>
      <c r="G17" s="20"/>
      <c r="H17" s="20"/>
      <c r="I17" s="20"/>
      <c r="J17" s="20"/>
    </row>
    <row r="18" spans="1:14" ht="16.5">
      <c r="A18" s="19" t="s">
        <v>11</v>
      </c>
      <c r="B18" s="20">
        <f t="shared" si="1"/>
        <v>0</v>
      </c>
      <c r="C18" s="21">
        <v>0</v>
      </c>
      <c r="D18" s="20"/>
      <c r="E18" s="20"/>
      <c r="F18" s="20"/>
      <c r="G18" s="20"/>
      <c r="H18" s="20"/>
      <c r="I18" s="20"/>
      <c r="J18" s="20"/>
    </row>
    <row r="19" spans="1:14" ht="16.5">
      <c r="A19" s="19" t="s">
        <v>12</v>
      </c>
      <c r="B19" s="41">
        <f t="shared" si="1"/>
        <v>318491.44</v>
      </c>
      <c r="C19" s="42"/>
      <c r="D19" s="41">
        <v>31253.95</v>
      </c>
      <c r="E19" s="41">
        <v>26824.94</v>
      </c>
      <c r="F19" s="41">
        <v>28120.11</v>
      </c>
      <c r="G19" s="41">
        <v>27877.26</v>
      </c>
      <c r="H19" s="41">
        <v>204415.18</v>
      </c>
      <c r="I19" s="41"/>
      <c r="J19" s="41"/>
      <c r="K19" s="41"/>
      <c r="L19" s="41"/>
      <c r="M19" s="41"/>
      <c r="N19" s="41"/>
    </row>
    <row r="20" spans="1:14">
      <c r="A20" s="19" t="s">
        <v>13</v>
      </c>
      <c r="B20" s="41">
        <f t="shared" si="1"/>
        <v>0</v>
      </c>
      <c r="C20" s="45">
        <v>0</v>
      </c>
      <c r="D20" s="41"/>
      <c r="E20" s="41"/>
      <c r="F20" s="41"/>
      <c r="G20" s="41"/>
      <c r="H20" s="41"/>
      <c r="I20" s="41"/>
      <c r="J20" s="41"/>
      <c r="K20" s="41"/>
      <c r="L20" s="43"/>
      <c r="M20" s="41"/>
      <c r="N20" s="41"/>
    </row>
    <row r="21" spans="1:14" ht="49.5">
      <c r="A21" s="19" t="s">
        <v>14</v>
      </c>
      <c r="B21" s="41">
        <f t="shared" si="1"/>
        <v>103250</v>
      </c>
      <c r="C21" s="42">
        <v>0</v>
      </c>
      <c r="D21" s="41"/>
      <c r="E21" s="41"/>
      <c r="F21" s="41"/>
      <c r="G21" s="41">
        <v>103250</v>
      </c>
      <c r="H21" s="41"/>
      <c r="I21" s="41"/>
      <c r="J21" s="41"/>
      <c r="K21" s="43"/>
      <c r="L21" s="43"/>
      <c r="M21" s="41"/>
    </row>
    <row r="22" spans="1:14" ht="41.25">
      <c r="A22" s="19" t="s">
        <v>15</v>
      </c>
      <c r="B22" s="41">
        <f t="shared" si="1"/>
        <v>315650</v>
      </c>
      <c r="C22" s="42">
        <v>0</v>
      </c>
      <c r="D22" s="41">
        <v>20650</v>
      </c>
      <c r="E22" s="41">
        <v>233050</v>
      </c>
      <c r="F22" s="41">
        <v>20650</v>
      </c>
      <c r="G22" s="41">
        <v>20650</v>
      </c>
      <c r="H22" s="41">
        <v>20650</v>
      </c>
      <c r="I22" s="41"/>
      <c r="J22" s="41"/>
      <c r="K22" s="41"/>
      <c r="L22" s="41"/>
      <c r="M22" s="41"/>
      <c r="N22" s="41"/>
    </row>
    <row r="23" spans="1:14">
      <c r="A23" s="19"/>
      <c r="B23" s="20"/>
      <c r="C23" s="21"/>
      <c r="D23" s="20"/>
      <c r="E23" s="20"/>
      <c r="F23" s="20"/>
      <c r="G23" s="20"/>
      <c r="H23" s="20"/>
      <c r="I23" s="20"/>
      <c r="J23" s="20"/>
    </row>
    <row r="24" spans="1:14">
      <c r="A24" s="19"/>
      <c r="B24" s="20"/>
      <c r="C24" s="21"/>
      <c r="D24" s="20"/>
      <c r="E24" s="20"/>
      <c r="F24" s="24"/>
      <c r="G24" s="20"/>
      <c r="H24" s="20"/>
      <c r="I24" s="20"/>
      <c r="J24" s="20"/>
    </row>
    <row r="25" spans="1:14">
      <c r="A25" s="19"/>
      <c r="B25" s="20"/>
      <c r="C25" s="21"/>
      <c r="D25" s="20"/>
      <c r="E25" s="20"/>
      <c r="F25" s="20"/>
      <c r="G25" s="20"/>
      <c r="H25" s="20"/>
      <c r="I25" s="20"/>
      <c r="J25" s="20"/>
    </row>
    <row r="26" spans="1:14">
      <c r="A26" s="19"/>
      <c r="B26" s="20"/>
      <c r="C26" s="21"/>
      <c r="D26" s="20"/>
      <c r="E26" s="20"/>
      <c r="F26" s="20"/>
      <c r="G26" s="20"/>
      <c r="H26" s="20"/>
      <c r="I26" s="20"/>
      <c r="J26" s="20"/>
    </row>
    <row r="27" spans="1:14" ht="24.75">
      <c r="A27" s="19" t="s">
        <v>37</v>
      </c>
      <c r="B27" s="20">
        <f t="shared" si="1"/>
        <v>613688.36</v>
      </c>
      <c r="C27" s="21">
        <v>0</v>
      </c>
      <c r="D27" s="20"/>
      <c r="E27" s="20">
        <v>313968.36</v>
      </c>
      <c r="F27" s="23"/>
      <c r="G27" s="23"/>
      <c r="H27" s="20">
        <v>299720</v>
      </c>
      <c r="I27" s="23"/>
      <c r="J27" s="23"/>
      <c r="N27" s="39"/>
    </row>
    <row r="28" spans="1:14" ht="16.5">
      <c r="A28" s="17" t="s">
        <v>16</v>
      </c>
      <c r="B28" s="47">
        <f>B29+B30+B31+B32+B33+B34+B35+B36+B37</f>
        <v>34001792.649999999</v>
      </c>
      <c r="C28" s="48">
        <f>C29+C35</f>
        <v>2817451</v>
      </c>
      <c r="D28" s="47">
        <f>D29+D30+D33+D34+D35+D37</f>
        <v>6287216.3699999992</v>
      </c>
      <c r="E28" s="47">
        <f>+E29+E30+E31+E32+E33+E34+E35+E37</f>
        <v>9654546.0500000007</v>
      </c>
      <c r="F28" s="47">
        <f>+F29+F34</f>
        <v>4313266</v>
      </c>
      <c r="G28" s="47">
        <f>+G29+G31+G32+G33+G34+G35+G37</f>
        <v>6717946.2300000004</v>
      </c>
      <c r="H28" s="47">
        <f>+H29+H31+H35</f>
        <v>4211367</v>
      </c>
      <c r="I28" s="47"/>
      <c r="J28" s="47"/>
      <c r="K28" s="47"/>
      <c r="L28" s="3"/>
      <c r="M28" s="3"/>
      <c r="N28" s="3"/>
    </row>
    <row r="29" spans="1:14" ht="24.75">
      <c r="A29" s="19" t="s">
        <v>17</v>
      </c>
      <c r="B29" s="20">
        <f>C29+D29+E29+F29+G29+H29+I29+J29+K29+L29+M29+N29</f>
        <v>18405709.609999999</v>
      </c>
      <c r="C29" s="21">
        <v>2817451</v>
      </c>
      <c r="D29" s="20">
        <v>3109344</v>
      </c>
      <c r="E29" s="20">
        <v>2816676</v>
      </c>
      <c r="F29" s="20">
        <v>3383410</v>
      </c>
      <c r="G29" s="20">
        <v>3156228.61</v>
      </c>
      <c r="H29" s="20">
        <v>3122600</v>
      </c>
      <c r="I29" s="20"/>
      <c r="J29" s="20"/>
      <c r="K29" s="20"/>
      <c r="L29" s="20"/>
      <c r="M29" s="20"/>
      <c r="N29" s="20"/>
    </row>
    <row r="30" spans="1:14" ht="16.5">
      <c r="A30" s="19" t="s">
        <v>18</v>
      </c>
      <c r="B30" s="20">
        <f>C30+D30+E30+F30+G30+H30+I30+J30+K30+L30+M30+N30</f>
        <v>4986113.5999999996</v>
      </c>
      <c r="C30" s="21"/>
      <c r="D30" s="20">
        <v>182310</v>
      </c>
      <c r="E30" s="20">
        <v>4803803.5999999996</v>
      </c>
      <c r="F30" s="20"/>
      <c r="G30" s="20"/>
      <c r="H30" s="20"/>
      <c r="I30" s="20"/>
      <c r="J30" s="20"/>
      <c r="M30" s="20"/>
      <c r="N30" s="20"/>
    </row>
    <row r="31" spans="1:14" ht="24.75">
      <c r="A31" s="19" t="s">
        <v>19</v>
      </c>
      <c r="B31" s="20">
        <f>C31+D31+E31+F31+G31+H31+I31+J31+K31+L31+M31+N31</f>
        <v>657442.42999999993</v>
      </c>
      <c r="C31" s="21">
        <v>0</v>
      </c>
      <c r="D31" s="20"/>
      <c r="E31" s="20">
        <v>357751.93</v>
      </c>
      <c r="F31" s="20"/>
      <c r="G31" s="20">
        <v>135788.5</v>
      </c>
      <c r="H31" s="20">
        <v>163902</v>
      </c>
      <c r="I31" s="20"/>
      <c r="J31" s="20"/>
      <c r="M31" s="20"/>
      <c r="N31" s="20"/>
    </row>
    <row r="32" spans="1:14" ht="16.5">
      <c r="A32" s="19" t="s">
        <v>20</v>
      </c>
      <c r="B32" s="20">
        <f t="shared" ref="B32" si="2">C32+D32+E32+F32+G32+H32+I32+J32+K32+L32+M32+N32</f>
        <v>202826.27</v>
      </c>
      <c r="C32" s="21">
        <v>0</v>
      </c>
      <c r="D32" s="20"/>
      <c r="E32" s="20">
        <v>107033.87</v>
      </c>
      <c r="F32" s="20"/>
      <c r="G32" s="20">
        <v>95792.4</v>
      </c>
      <c r="H32" s="20"/>
      <c r="I32" s="20"/>
      <c r="J32" s="20"/>
      <c r="M32" s="20"/>
      <c r="N32" s="20"/>
    </row>
    <row r="33" spans="1:14" ht="24.75">
      <c r="A33" s="19" t="s">
        <v>21</v>
      </c>
      <c r="B33" s="20">
        <f>C33+D33+E33+F33+G33+H33+I33+J33+K33+L33+M33+N33</f>
        <v>245605.37000000002</v>
      </c>
      <c r="C33" s="21">
        <v>0</v>
      </c>
      <c r="D33" s="20">
        <v>157614.82</v>
      </c>
      <c r="E33" s="20">
        <v>36316.79</v>
      </c>
      <c r="F33" s="20"/>
      <c r="G33" s="20">
        <v>51673.760000000002</v>
      </c>
      <c r="H33" s="20"/>
      <c r="I33" s="20"/>
      <c r="J33" s="20"/>
      <c r="M33" s="20"/>
      <c r="N33" s="20"/>
    </row>
    <row r="34" spans="1:14" ht="33">
      <c r="A34" s="19" t="s">
        <v>22</v>
      </c>
      <c r="B34" s="20">
        <f>C34+D34+E34+F34+G34+H34+I34+J34+K34+L34+M34+N34</f>
        <v>2441808.2800000003</v>
      </c>
      <c r="C34" s="25">
        <v>0</v>
      </c>
      <c r="D34" s="20">
        <v>902841.53</v>
      </c>
      <c r="E34" s="20">
        <v>31254.32</v>
      </c>
      <c r="F34" s="20">
        <v>929856</v>
      </c>
      <c r="G34" s="20">
        <v>577856.43000000005</v>
      </c>
      <c r="H34" s="20"/>
      <c r="I34" s="20"/>
      <c r="J34" s="20"/>
      <c r="K34" s="20"/>
      <c r="M34" s="20"/>
      <c r="N34" s="20"/>
    </row>
    <row r="35" spans="1:14" ht="33">
      <c r="A35" s="19" t="s">
        <v>23</v>
      </c>
      <c r="B35" s="20">
        <f>C35+D35+E35+F35+G35+H35+I35+J35+K35+L35+M35+N35</f>
        <v>5105703.08</v>
      </c>
      <c r="C35" s="22"/>
      <c r="D35" s="20">
        <v>1838560.77</v>
      </c>
      <c r="E35" s="20">
        <v>1061613.8</v>
      </c>
      <c r="F35" s="20"/>
      <c r="G35" s="20">
        <v>1280663.51</v>
      </c>
      <c r="H35" s="20">
        <v>924865</v>
      </c>
      <c r="I35" s="20"/>
      <c r="J35" s="20"/>
      <c r="K35" s="20"/>
      <c r="L35" s="20"/>
      <c r="M35" s="20"/>
      <c r="N35" s="20"/>
    </row>
    <row r="36" spans="1:14" ht="33">
      <c r="A36" s="19" t="s">
        <v>38</v>
      </c>
      <c r="B36" s="20">
        <f t="shared" ref="B36" si="3">C36+D36+E36+F36+G36+H36+I36+J36+K36+L36+M36+N36</f>
        <v>0</v>
      </c>
      <c r="C36" s="21">
        <v>0</v>
      </c>
      <c r="D36" s="20"/>
      <c r="E36" s="20"/>
      <c r="F36" s="20"/>
      <c r="G36" s="20"/>
      <c r="H36" s="20"/>
      <c r="I36" s="20"/>
      <c r="J36" s="20"/>
    </row>
    <row r="37" spans="1:14" ht="16.5">
      <c r="A37" s="19" t="s">
        <v>24</v>
      </c>
      <c r="B37" s="20">
        <f>D37+H37+C37+E37+F37+G37+I37+J37+K37+L37+M37+N37</f>
        <v>1956584.01</v>
      </c>
      <c r="C37" s="21"/>
      <c r="D37" s="20">
        <v>96545.25</v>
      </c>
      <c r="E37" s="20">
        <v>440095.74</v>
      </c>
      <c r="F37" s="20"/>
      <c r="G37" s="20">
        <v>1419943.02</v>
      </c>
      <c r="H37" s="20"/>
      <c r="I37" s="20"/>
      <c r="J37" s="20"/>
      <c r="K37" s="20"/>
      <c r="M37" s="20"/>
      <c r="N37" s="46"/>
    </row>
    <row r="38" spans="1:14" ht="24.75">
      <c r="A38" s="17" t="s">
        <v>25</v>
      </c>
      <c r="B38" s="20">
        <f t="shared" ref="B38:B53" si="4">C38+D38+E38+F38+G38+H38+I38+J38+K38+L38+M38+N38</f>
        <v>0</v>
      </c>
      <c r="C38" s="18">
        <v>0</v>
      </c>
      <c r="D38" s="20"/>
      <c r="E38" s="20"/>
      <c r="F38" s="20"/>
      <c r="G38" s="20"/>
      <c r="H38" s="20"/>
      <c r="I38" s="20"/>
      <c r="J38" s="20"/>
    </row>
    <row r="39" spans="1:14" ht="33">
      <c r="A39" s="19" t="s">
        <v>26</v>
      </c>
      <c r="B39" s="20">
        <f t="shared" si="4"/>
        <v>0</v>
      </c>
      <c r="C39" s="18">
        <v>0</v>
      </c>
      <c r="D39" s="20"/>
      <c r="E39" s="20"/>
      <c r="F39" s="20"/>
      <c r="G39" s="20"/>
      <c r="H39" s="20"/>
      <c r="I39" s="20"/>
      <c r="J39" s="20"/>
    </row>
    <row r="40" spans="1:14" ht="41.25">
      <c r="A40" s="19" t="s">
        <v>39</v>
      </c>
      <c r="B40" s="20">
        <f t="shared" si="4"/>
        <v>0</v>
      </c>
      <c r="C40" s="18">
        <v>0</v>
      </c>
      <c r="D40" s="20"/>
      <c r="E40" s="20"/>
      <c r="F40" s="20"/>
      <c r="G40" s="20"/>
      <c r="H40" s="20"/>
      <c r="I40" s="20"/>
      <c r="J40" s="20"/>
    </row>
    <row r="41" spans="1:14" ht="41.25">
      <c r="A41" s="19" t="s">
        <v>40</v>
      </c>
      <c r="B41" s="20">
        <f t="shared" si="4"/>
        <v>0</v>
      </c>
      <c r="C41" s="18">
        <v>0</v>
      </c>
      <c r="D41" s="20"/>
      <c r="E41" s="20"/>
      <c r="F41" s="20"/>
      <c r="G41" s="20"/>
      <c r="H41" s="20"/>
      <c r="I41" s="20"/>
      <c r="J41" s="20"/>
    </row>
    <row r="42" spans="1:14" ht="41.25">
      <c r="A42" s="19" t="s">
        <v>41</v>
      </c>
      <c r="B42" s="20">
        <f t="shared" si="4"/>
        <v>0</v>
      </c>
      <c r="C42" s="18">
        <v>0</v>
      </c>
      <c r="D42" s="20"/>
      <c r="E42" s="20"/>
      <c r="F42" s="20"/>
      <c r="G42" s="20"/>
      <c r="H42" s="20"/>
      <c r="I42" s="20"/>
      <c r="J42" s="20"/>
    </row>
    <row r="43" spans="1:14">
      <c r="A43" s="19"/>
      <c r="B43" s="20"/>
      <c r="C43" s="18"/>
      <c r="D43" s="20"/>
      <c r="E43" s="20"/>
      <c r="F43" s="20"/>
      <c r="G43" s="20"/>
      <c r="H43" s="20"/>
      <c r="I43" s="20"/>
      <c r="J43" s="20"/>
    </row>
    <row r="44" spans="1:14">
      <c r="A44" s="19"/>
      <c r="B44" s="20"/>
      <c r="C44" s="18"/>
      <c r="D44" s="20"/>
      <c r="E44" s="20"/>
      <c r="F44" s="20"/>
      <c r="G44" s="20"/>
      <c r="H44" s="20"/>
      <c r="I44" s="20"/>
      <c r="J44" s="20"/>
    </row>
    <row r="45" spans="1:14">
      <c r="A45" s="19"/>
      <c r="B45" s="20"/>
      <c r="C45" s="18"/>
      <c r="D45" s="20"/>
      <c r="E45" s="20"/>
      <c r="F45" s="24"/>
      <c r="G45" s="20"/>
      <c r="H45" s="20"/>
      <c r="I45" s="20"/>
      <c r="J45" s="20"/>
    </row>
    <row r="46" spans="1:14">
      <c r="A46" s="19"/>
      <c r="B46" s="20"/>
      <c r="C46" s="18"/>
      <c r="D46" s="20"/>
      <c r="E46" s="20"/>
      <c r="F46" s="20"/>
      <c r="G46" s="20"/>
      <c r="H46" s="20"/>
      <c r="I46" s="20"/>
      <c r="J46" s="20"/>
    </row>
    <row r="47" spans="1:14" ht="49.5">
      <c r="A47" s="19" t="s">
        <v>42</v>
      </c>
      <c r="B47" s="20">
        <f t="shared" si="4"/>
        <v>0</v>
      </c>
      <c r="C47" s="18">
        <v>0</v>
      </c>
      <c r="D47" s="20"/>
      <c r="E47" s="20"/>
      <c r="F47" s="20"/>
      <c r="G47" s="20"/>
      <c r="H47" s="20"/>
      <c r="I47" s="20"/>
      <c r="J47" s="20"/>
    </row>
    <row r="48" spans="1:14" ht="33">
      <c r="A48" s="19" t="s">
        <v>27</v>
      </c>
      <c r="B48" s="20">
        <f t="shared" si="4"/>
        <v>0</v>
      </c>
      <c r="C48" s="18">
        <v>0</v>
      </c>
      <c r="D48" s="20"/>
      <c r="E48" s="20"/>
      <c r="F48" s="20"/>
      <c r="G48" s="20"/>
      <c r="H48" s="20"/>
      <c r="I48" s="20"/>
      <c r="J48" s="20"/>
    </row>
    <row r="49" spans="1:14" ht="41.25">
      <c r="A49" s="19" t="s">
        <v>43</v>
      </c>
      <c r="B49" s="20">
        <f t="shared" si="4"/>
        <v>0</v>
      </c>
      <c r="C49" s="18">
        <v>0</v>
      </c>
      <c r="D49" s="20"/>
      <c r="E49" s="20"/>
      <c r="F49" s="20"/>
      <c r="G49" s="20"/>
      <c r="H49" s="20"/>
      <c r="I49" s="20"/>
      <c r="J49" s="20"/>
    </row>
    <row r="50" spans="1:14" ht="16.5">
      <c r="A50" s="17" t="s">
        <v>44</v>
      </c>
      <c r="B50" s="20">
        <f t="shared" si="4"/>
        <v>0</v>
      </c>
      <c r="C50" s="18">
        <v>0</v>
      </c>
      <c r="D50" s="20"/>
      <c r="E50" s="20"/>
      <c r="F50" s="20"/>
      <c r="G50" s="20"/>
      <c r="H50" s="20"/>
      <c r="I50" s="20"/>
      <c r="J50" s="20"/>
    </row>
    <row r="51" spans="1:14" ht="33">
      <c r="A51" s="19" t="s">
        <v>45</v>
      </c>
      <c r="B51" s="20">
        <f t="shared" si="4"/>
        <v>0</v>
      </c>
      <c r="C51" s="18">
        <v>0</v>
      </c>
      <c r="D51" s="20"/>
      <c r="E51" s="20"/>
      <c r="F51" s="20"/>
      <c r="G51" s="20"/>
      <c r="H51" s="20"/>
      <c r="I51" s="20"/>
      <c r="J51" s="20"/>
    </row>
    <row r="52" spans="1:14" ht="33">
      <c r="A52" s="19" t="s">
        <v>46</v>
      </c>
      <c r="B52" s="20">
        <f t="shared" si="4"/>
        <v>0</v>
      </c>
      <c r="C52" s="18">
        <v>0</v>
      </c>
      <c r="D52" s="20"/>
      <c r="E52" s="20"/>
      <c r="F52" s="20"/>
      <c r="G52" s="20"/>
      <c r="H52" s="20"/>
      <c r="I52" s="20"/>
      <c r="J52" s="20"/>
    </row>
    <row r="53" spans="1:14" ht="33">
      <c r="A53" s="19" t="s">
        <v>47</v>
      </c>
      <c r="B53" s="20">
        <f t="shared" si="4"/>
        <v>0</v>
      </c>
      <c r="C53" s="18">
        <v>0</v>
      </c>
      <c r="D53" s="20"/>
      <c r="E53" s="20"/>
      <c r="F53" s="20"/>
      <c r="G53" s="20"/>
      <c r="H53" s="20"/>
      <c r="I53" s="20"/>
      <c r="J53" s="20"/>
    </row>
    <row r="54" spans="1:14" ht="41.25">
      <c r="A54" s="19" t="s">
        <v>48</v>
      </c>
      <c r="B54" s="16">
        <f t="shared" ref="B54:B91" si="5">C54</f>
        <v>0</v>
      </c>
      <c r="C54" s="18">
        <v>0</v>
      </c>
      <c r="D54" s="20"/>
      <c r="E54" s="20"/>
      <c r="F54" s="20"/>
      <c r="G54" s="20"/>
      <c r="H54" s="20"/>
      <c r="I54" s="20"/>
      <c r="J54" s="20"/>
    </row>
    <row r="55" spans="1:14" ht="49.5">
      <c r="A55" s="19" t="s">
        <v>49</v>
      </c>
      <c r="B55" s="16">
        <f t="shared" si="5"/>
        <v>0</v>
      </c>
      <c r="C55" s="18">
        <v>0</v>
      </c>
      <c r="D55" s="20"/>
      <c r="E55" s="20"/>
      <c r="F55" s="20"/>
      <c r="G55" s="20"/>
      <c r="H55" s="20"/>
      <c r="I55" s="20"/>
      <c r="J55" s="20"/>
    </row>
    <row r="56" spans="1:14" ht="33">
      <c r="A56" s="19" t="s">
        <v>50</v>
      </c>
      <c r="B56" s="16">
        <f t="shared" si="5"/>
        <v>0</v>
      </c>
      <c r="C56" s="18">
        <v>0</v>
      </c>
      <c r="D56" s="20"/>
      <c r="E56" s="20"/>
      <c r="F56" s="20"/>
      <c r="G56" s="20"/>
      <c r="H56" s="20"/>
      <c r="I56" s="20"/>
      <c r="J56" s="20"/>
    </row>
    <row r="57" spans="1:14" ht="41.25">
      <c r="A57" s="19" t="s">
        <v>51</v>
      </c>
      <c r="B57" s="16">
        <f t="shared" si="5"/>
        <v>0</v>
      </c>
      <c r="C57" s="18">
        <v>0</v>
      </c>
      <c r="D57" s="20"/>
      <c r="E57" s="23"/>
      <c r="F57" s="23"/>
      <c r="G57" s="23"/>
      <c r="H57" s="23"/>
      <c r="I57" s="23"/>
      <c r="J57" s="23"/>
    </row>
    <row r="58" spans="1:14" ht="24.75">
      <c r="A58" s="17" t="s">
        <v>28</v>
      </c>
      <c r="B58" s="16">
        <f>B65+B69</f>
        <v>2561116.73</v>
      </c>
      <c r="C58" s="48"/>
      <c r="D58" s="47">
        <f>D69</f>
        <v>187500.03</v>
      </c>
      <c r="E58" s="47">
        <f>+E65+E66+E69</f>
        <v>1927685.76</v>
      </c>
      <c r="F58" s="47"/>
      <c r="G58" s="47">
        <f>+G65+G66+G69+G70</f>
        <v>1017524.98</v>
      </c>
      <c r="H58" s="47">
        <f>+H65+H69</f>
        <v>433589.96</v>
      </c>
      <c r="I58" s="47"/>
      <c r="J58" s="47"/>
      <c r="K58" s="47"/>
      <c r="L58" s="3"/>
      <c r="M58" s="3"/>
      <c r="N58" s="3"/>
    </row>
    <row r="59" spans="1:14">
      <c r="A59" s="17"/>
      <c r="B59" s="16"/>
      <c r="C59" s="18"/>
      <c r="D59" s="16"/>
      <c r="E59" s="16"/>
      <c r="F59" s="16"/>
      <c r="G59" s="16"/>
      <c r="H59" s="16"/>
      <c r="I59" s="16"/>
      <c r="J59" s="16"/>
      <c r="K59" s="3"/>
      <c r="L59" s="3"/>
      <c r="M59" s="3"/>
      <c r="N59" s="3"/>
    </row>
    <row r="60" spans="1:14">
      <c r="A60" s="17"/>
      <c r="B60" s="16"/>
      <c r="C60" s="18"/>
      <c r="D60" s="16"/>
      <c r="E60" s="16"/>
      <c r="F60" s="16"/>
      <c r="G60" s="16"/>
      <c r="H60" s="16"/>
      <c r="I60" s="16"/>
      <c r="J60" s="16"/>
      <c r="K60" s="3"/>
      <c r="L60" s="3"/>
      <c r="M60" s="3"/>
      <c r="N60" s="3"/>
    </row>
    <row r="61" spans="1:14">
      <c r="A61" s="17"/>
      <c r="B61" s="16"/>
      <c r="C61" s="18"/>
      <c r="D61" s="16"/>
      <c r="E61" s="16"/>
      <c r="F61" s="16"/>
      <c r="G61" s="16"/>
      <c r="H61" s="16"/>
      <c r="I61" s="16"/>
      <c r="J61" s="16"/>
      <c r="K61" s="3"/>
      <c r="L61" s="3"/>
      <c r="M61" s="3"/>
      <c r="N61" s="3"/>
    </row>
    <row r="62" spans="1:14">
      <c r="A62" s="17"/>
      <c r="B62" s="16"/>
      <c r="C62" s="18"/>
      <c r="D62" s="16"/>
      <c r="E62" s="16"/>
      <c r="F62" s="26"/>
      <c r="G62" s="16"/>
      <c r="H62" s="16"/>
      <c r="I62" s="16"/>
      <c r="J62" s="16"/>
      <c r="K62" s="3"/>
      <c r="L62" s="3"/>
      <c r="M62" s="3"/>
      <c r="N62" s="3"/>
    </row>
    <row r="63" spans="1:14">
      <c r="A63" s="17"/>
      <c r="B63" s="16"/>
      <c r="C63" s="18"/>
      <c r="D63" s="16"/>
      <c r="E63" s="16"/>
      <c r="F63" s="16"/>
      <c r="G63" s="16"/>
      <c r="H63" s="16"/>
      <c r="I63" s="16"/>
      <c r="J63" s="16"/>
      <c r="K63" s="3"/>
      <c r="L63" s="3"/>
      <c r="M63" s="3"/>
      <c r="N63" s="3"/>
    </row>
    <row r="64" spans="1:14">
      <c r="A64" s="17"/>
      <c r="B64" s="16"/>
      <c r="C64" s="18"/>
      <c r="D64" s="16"/>
      <c r="E64" s="16"/>
      <c r="F64" s="16"/>
      <c r="G64" s="16"/>
      <c r="H64" s="16"/>
      <c r="I64" s="16"/>
      <c r="J64" s="16"/>
      <c r="K64" s="3"/>
      <c r="L64" s="3"/>
      <c r="M64" s="3"/>
      <c r="N64" s="3"/>
    </row>
    <row r="65" spans="1:14" ht="16.5">
      <c r="A65" s="19" t="s">
        <v>29</v>
      </c>
      <c r="B65" s="20">
        <f>C65+D65+E65+F65+G65+H65+I65+J65+K65+L65+M65+N65</f>
        <v>1448692.7</v>
      </c>
      <c r="C65" s="21"/>
      <c r="D65" s="20"/>
      <c r="E65" s="20">
        <v>986517.76</v>
      </c>
      <c r="F65" s="20"/>
      <c r="G65" s="20">
        <v>84584.98</v>
      </c>
      <c r="H65" s="20">
        <v>377589.96</v>
      </c>
      <c r="I65" s="16"/>
      <c r="J65" s="20"/>
      <c r="K65" s="20"/>
      <c r="M65" s="39"/>
      <c r="N65" s="39"/>
    </row>
    <row r="66" spans="1:14" ht="24.75">
      <c r="A66" s="19" t="s">
        <v>30</v>
      </c>
      <c r="B66" s="20">
        <f>C66+D66+E66+F66+G66+H66+I66+J66+K66+L66+M66+N66</f>
        <v>730184</v>
      </c>
      <c r="C66" s="18">
        <v>0</v>
      </c>
      <c r="D66" s="20"/>
      <c r="E66" s="20">
        <v>674724</v>
      </c>
      <c r="F66" s="20"/>
      <c r="G66" s="20">
        <v>55460</v>
      </c>
      <c r="H66" s="20"/>
      <c r="I66" s="20"/>
      <c r="J66" s="20"/>
      <c r="K66" s="20"/>
      <c r="N66" s="20"/>
    </row>
    <row r="67" spans="1:14" ht="33">
      <c r="A67" s="19" t="s">
        <v>31</v>
      </c>
      <c r="B67" s="20">
        <f t="shared" ref="B67:B76" si="6">C67+D67+E67+F67+G67+H67+I67+J67+K67+L67+M67+N67</f>
        <v>0</v>
      </c>
      <c r="C67" s="18">
        <v>0</v>
      </c>
      <c r="D67" s="20"/>
      <c r="E67" s="20"/>
      <c r="F67" s="20"/>
      <c r="G67" s="20"/>
      <c r="H67" s="20"/>
      <c r="I67" s="20"/>
      <c r="J67" s="20"/>
    </row>
    <row r="68" spans="1:14" ht="41.25">
      <c r="A68" s="19" t="s">
        <v>32</v>
      </c>
      <c r="B68" s="20">
        <f t="shared" si="6"/>
        <v>0</v>
      </c>
      <c r="C68" s="18">
        <v>0</v>
      </c>
      <c r="D68" s="20"/>
      <c r="E68" s="20"/>
      <c r="F68" s="20"/>
      <c r="G68" s="20"/>
      <c r="H68" s="20"/>
      <c r="I68" s="20"/>
      <c r="J68" s="20"/>
    </row>
    <row r="69" spans="1:14" ht="24.75">
      <c r="A69" s="19" t="s">
        <v>33</v>
      </c>
      <c r="B69" s="20">
        <f>C69+D69+E69+F69+G69+H69+I69+J69+K69+L69+M69+N69</f>
        <v>1112424.03</v>
      </c>
      <c r="C69" s="18">
        <v>0</v>
      </c>
      <c r="D69" s="20">
        <v>187500.03</v>
      </c>
      <c r="E69" s="20">
        <v>266444</v>
      </c>
      <c r="F69" s="20"/>
      <c r="G69" s="20">
        <v>602480</v>
      </c>
      <c r="H69" s="23">
        <v>56000</v>
      </c>
      <c r="I69" s="23"/>
      <c r="J69" s="23"/>
      <c r="K69" s="20"/>
      <c r="M69" s="40"/>
      <c r="N69" s="39"/>
    </row>
    <row r="70" spans="1:14" ht="16.5">
      <c r="A70" s="19" t="s">
        <v>52</v>
      </c>
      <c r="B70" s="20">
        <f t="shared" si="6"/>
        <v>275000</v>
      </c>
      <c r="C70" s="18">
        <v>0</v>
      </c>
      <c r="D70" s="20"/>
      <c r="E70" s="20"/>
      <c r="F70" s="20"/>
      <c r="G70" s="20">
        <v>275000</v>
      </c>
      <c r="H70" s="20"/>
      <c r="I70" s="20"/>
      <c r="J70" s="20"/>
    </row>
    <row r="71" spans="1:14" ht="24.75">
      <c r="A71" s="19" t="s">
        <v>53</v>
      </c>
      <c r="B71" s="20">
        <f>C71+D71+E71+F71+G71+H71+I71+J71+K71+L71+M71+N71</f>
        <v>0</v>
      </c>
      <c r="C71" s="18">
        <v>0</v>
      </c>
      <c r="D71" s="20"/>
      <c r="E71" s="20"/>
      <c r="F71" s="20"/>
      <c r="G71" s="20"/>
      <c r="H71" s="20"/>
      <c r="I71" s="20"/>
      <c r="J71" s="20"/>
      <c r="M71" s="40"/>
    </row>
    <row r="72" spans="1:14">
      <c r="A72" s="19"/>
      <c r="B72" s="20"/>
      <c r="C72" s="18"/>
      <c r="D72" s="20"/>
      <c r="E72" s="20"/>
      <c r="F72" s="20"/>
      <c r="G72" s="20"/>
      <c r="H72" s="20"/>
      <c r="I72" s="20"/>
      <c r="J72" s="23"/>
    </row>
    <row r="73" spans="1:14">
      <c r="A73" s="19"/>
      <c r="B73" s="20"/>
      <c r="C73" s="18"/>
      <c r="D73" s="20"/>
      <c r="E73" s="20"/>
      <c r="F73" s="20"/>
      <c r="G73" s="20"/>
      <c r="H73" s="20"/>
      <c r="I73" s="20"/>
      <c r="J73" s="23"/>
    </row>
    <row r="74" spans="1:14" ht="16.5">
      <c r="A74" s="19" t="s">
        <v>34</v>
      </c>
      <c r="B74" s="20">
        <f t="shared" si="6"/>
        <v>0</v>
      </c>
      <c r="C74" s="18">
        <v>0</v>
      </c>
      <c r="D74" s="20"/>
      <c r="E74" s="20"/>
      <c r="F74" s="20"/>
      <c r="G74" s="20"/>
      <c r="H74" s="20"/>
      <c r="I74" s="20"/>
      <c r="J74" s="20"/>
    </row>
    <row r="75" spans="1:14">
      <c r="A75" s="19"/>
      <c r="B75" s="20"/>
      <c r="C75" s="18"/>
      <c r="D75" s="20"/>
      <c r="E75" s="20"/>
      <c r="F75" s="20"/>
      <c r="G75" s="20"/>
      <c r="H75" s="20"/>
      <c r="I75" s="20"/>
      <c r="J75" s="20"/>
    </row>
    <row r="76" spans="1:14" ht="33">
      <c r="A76" s="19" t="s">
        <v>54</v>
      </c>
      <c r="B76" s="20">
        <f t="shared" si="6"/>
        <v>0</v>
      </c>
      <c r="C76" s="18">
        <v>0</v>
      </c>
      <c r="D76" s="20"/>
      <c r="E76" s="20"/>
      <c r="F76" s="20"/>
      <c r="G76" s="20"/>
      <c r="H76" s="20"/>
      <c r="I76" s="20"/>
      <c r="J76" s="20"/>
    </row>
    <row r="77" spans="1:14">
      <c r="A77" s="17" t="s">
        <v>55</v>
      </c>
      <c r="B77" s="16">
        <f>C77+D77+E77+F77+G77+H77+I77+J77+K77+L77+M77+N77</f>
        <v>1783564.87</v>
      </c>
      <c r="C77" s="18">
        <v>0</v>
      </c>
      <c r="D77" s="20"/>
      <c r="E77" s="16">
        <f>E78</f>
        <v>1783564.87</v>
      </c>
      <c r="F77" s="20"/>
      <c r="G77" s="20"/>
      <c r="H77" s="20"/>
      <c r="I77" s="20"/>
      <c r="J77" s="20"/>
      <c r="K77" s="47"/>
      <c r="L77" s="53"/>
      <c r="M77" s="54"/>
      <c r="N77" s="53"/>
    </row>
    <row r="78" spans="1:14" ht="16.5">
      <c r="A78" s="19" t="s">
        <v>56</v>
      </c>
      <c r="B78" s="16">
        <f t="shared" si="5"/>
        <v>0</v>
      </c>
      <c r="C78" s="21">
        <v>0</v>
      </c>
      <c r="D78" s="20"/>
      <c r="E78" s="20">
        <v>1783564.87</v>
      </c>
      <c r="F78" s="20"/>
      <c r="G78" s="20"/>
      <c r="H78" s="20"/>
      <c r="I78" s="20"/>
      <c r="J78" s="20"/>
      <c r="K78" s="20"/>
      <c r="L78" s="20"/>
      <c r="M78" s="20"/>
      <c r="N78" s="20"/>
    </row>
    <row r="79" spans="1:14" ht="16.5">
      <c r="A79" s="19" t="s">
        <v>57</v>
      </c>
      <c r="B79" s="16">
        <f t="shared" si="5"/>
        <v>0</v>
      </c>
      <c r="C79" s="18">
        <v>0</v>
      </c>
      <c r="D79" s="20"/>
      <c r="E79" s="20"/>
      <c r="F79" s="20"/>
      <c r="G79" s="20"/>
      <c r="H79" s="20"/>
      <c r="I79" s="20"/>
      <c r="J79" s="20"/>
    </row>
    <row r="80" spans="1:14" ht="33">
      <c r="A80" s="19" t="s">
        <v>58</v>
      </c>
      <c r="B80" s="16">
        <f t="shared" si="5"/>
        <v>0</v>
      </c>
      <c r="C80" s="18">
        <v>0</v>
      </c>
      <c r="D80" s="20"/>
      <c r="E80" s="20"/>
      <c r="F80" s="20"/>
      <c r="G80" s="20"/>
      <c r="H80" s="20"/>
      <c r="I80" s="20"/>
      <c r="J80" s="20"/>
    </row>
    <row r="81" spans="1:14" ht="41.25">
      <c r="A81" s="19" t="s">
        <v>59</v>
      </c>
      <c r="B81" s="16">
        <f t="shared" si="5"/>
        <v>0</v>
      </c>
      <c r="C81" s="18">
        <v>0</v>
      </c>
      <c r="D81" s="20"/>
      <c r="E81" s="20"/>
      <c r="F81" s="20"/>
      <c r="G81" s="20"/>
      <c r="H81" s="20"/>
      <c r="I81" s="20"/>
      <c r="J81" s="20"/>
    </row>
    <row r="82" spans="1:14" ht="33">
      <c r="A82" s="17" t="s">
        <v>60</v>
      </c>
      <c r="B82" s="16">
        <f t="shared" si="5"/>
        <v>0</v>
      </c>
      <c r="C82" s="18">
        <v>0</v>
      </c>
      <c r="D82" s="20"/>
      <c r="E82" s="20"/>
      <c r="F82" s="20"/>
      <c r="G82" s="20"/>
      <c r="H82" s="20"/>
      <c r="I82" s="20"/>
      <c r="J82" s="20"/>
    </row>
    <row r="83" spans="1:14" ht="16.5">
      <c r="A83" s="19" t="s">
        <v>61</v>
      </c>
      <c r="B83" s="16">
        <f t="shared" si="5"/>
        <v>0</v>
      </c>
      <c r="C83" s="18">
        <v>0</v>
      </c>
      <c r="D83" s="20"/>
      <c r="E83" s="20"/>
      <c r="F83" s="20"/>
      <c r="G83" s="20"/>
      <c r="H83" s="20"/>
      <c r="I83" s="20"/>
      <c r="J83" s="20"/>
    </row>
    <row r="84" spans="1:14">
      <c r="A84" s="19"/>
      <c r="B84" s="16"/>
      <c r="C84" s="18"/>
      <c r="D84" s="20"/>
      <c r="E84" s="20"/>
      <c r="F84" s="20"/>
      <c r="G84" s="20"/>
      <c r="H84" s="20"/>
      <c r="I84" s="20"/>
      <c r="J84" s="20"/>
    </row>
    <row r="85" spans="1:14">
      <c r="A85" s="19"/>
      <c r="B85" s="16"/>
      <c r="C85" s="18"/>
      <c r="D85" s="20"/>
      <c r="E85" s="20"/>
      <c r="F85" s="16"/>
      <c r="G85" s="20"/>
      <c r="H85" s="20"/>
      <c r="I85" s="20"/>
      <c r="J85" s="20"/>
    </row>
    <row r="86" spans="1:14">
      <c r="A86" s="19"/>
      <c r="B86" s="16"/>
      <c r="C86" s="18"/>
      <c r="D86" s="20"/>
      <c r="E86" s="20"/>
      <c r="F86" s="20"/>
      <c r="G86" s="20"/>
      <c r="H86" s="20"/>
      <c r="I86" s="20"/>
      <c r="J86" s="20"/>
    </row>
    <row r="87" spans="1:14" ht="33">
      <c r="A87" s="19" t="s">
        <v>62</v>
      </c>
      <c r="B87" s="16">
        <f t="shared" si="5"/>
        <v>0</v>
      </c>
      <c r="C87" s="18">
        <v>0</v>
      </c>
      <c r="D87" s="20"/>
      <c r="E87" s="20"/>
      <c r="F87" s="20"/>
      <c r="G87" s="20"/>
      <c r="H87" s="20"/>
      <c r="I87" s="20"/>
      <c r="J87" s="20"/>
    </row>
    <row r="88" spans="1:14" ht="16.5">
      <c r="A88" s="17" t="s">
        <v>63</v>
      </c>
      <c r="B88" s="16">
        <f t="shared" si="5"/>
        <v>0</v>
      </c>
      <c r="C88" s="18">
        <v>0</v>
      </c>
      <c r="D88" s="20"/>
      <c r="E88" s="20"/>
      <c r="F88" s="20"/>
      <c r="G88" s="20"/>
      <c r="H88" s="20"/>
      <c r="I88" s="20"/>
      <c r="J88" s="20"/>
    </row>
    <row r="89" spans="1:14" ht="24.75">
      <c r="A89" s="19" t="s">
        <v>64</v>
      </c>
      <c r="B89" s="16">
        <f t="shared" si="5"/>
        <v>0</v>
      </c>
      <c r="C89" s="18">
        <v>0</v>
      </c>
      <c r="D89" s="20"/>
      <c r="E89" s="20"/>
      <c r="F89" s="20"/>
      <c r="G89" s="20"/>
      <c r="H89" s="20"/>
      <c r="I89" s="20"/>
      <c r="J89" s="20"/>
    </row>
    <row r="90" spans="1:14" ht="24.75">
      <c r="A90" s="19" t="s">
        <v>65</v>
      </c>
      <c r="B90" s="16">
        <f t="shared" si="5"/>
        <v>0</v>
      </c>
      <c r="C90" s="18">
        <v>0</v>
      </c>
      <c r="D90" s="20"/>
      <c r="E90" s="20"/>
      <c r="F90" s="20"/>
      <c r="G90" s="20"/>
      <c r="H90" s="20"/>
      <c r="I90" s="20"/>
      <c r="J90" s="20"/>
    </row>
    <row r="91" spans="1:14" ht="33">
      <c r="A91" s="19" t="s">
        <v>66</v>
      </c>
      <c r="B91" s="16">
        <f t="shared" si="5"/>
        <v>0</v>
      </c>
      <c r="C91" s="18">
        <v>0</v>
      </c>
      <c r="D91" s="20"/>
      <c r="E91" s="20"/>
      <c r="F91" s="20"/>
      <c r="G91" s="20"/>
      <c r="H91" s="20"/>
      <c r="I91" s="20"/>
      <c r="J91" s="20"/>
    </row>
    <row r="92" spans="1:14" s="2" customFormat="1" ht="12">
      <c r="A92" s="51" t="s">
        <v>35</v>
      </c>
      <c r="B92" s="52">
        <f>C92+D92+E92+F92+G92+H92+I92+J92+K92+L92+M92+N92</f>
        <v>147089216.30000001</v>
      </c>
      <c r="C92" s="52">
        <f t="shared" ref="C92" si="7">C58+C28+C14+C8</f>
        <v>20124094.799999997</v>
      </c>
      <c r="D92" s="52">
        <f>D58+D28+D14+D8</f>
        <v>23615675.879999995</v>
      </c>
      <c r="E92" s="52">
        <f>+E77+E58+E28+E14+E8</f>
        <v>31708197.649999999</v>
      </c>
      <c r="F92" s="52">
        <f>+F28+F14+F8</f>
        <v>22458688.490000002</v>
      </c>
      <c r="G92" s="52">
        <f>+G58+G28+G14+G8</f>
        <v>26083720.520000003</v>
      </c>
      <c r="H92" s="52">
        <f>+H58+H28+H14+H8</f>
        <v>23098838.960000001</v>
      </c>
      <c r="I92" s="52"/>
      <c r="J92" s="52"/>
      <c r="K92" s="52"/>
      <c r="L92" s="52"/>
      <c r="M92" s="52"/>
      <c r="N92" s="52"/>
    </row>
    <row r="93" spans="1:14" ht="16.5">
      <c r="A93" s="28" t="s">
        <v>67</v>
      </c>
      <c r="B93" s="29"/>
      <c r="C93" s="29"/>
      <c r="D93" s="30"/>
      <c r="E93" s="30"/>
      <c r="F93" s="30"/>
      <c r="G93" s="30"/>
      <c r="H93" s="30"/>
      <c r="I93" s="30"/>
      <c r="J93" s="30"/>
      <c r="K93" s="7"/>
      <c r="L93" s="7"/>
      <c r="M93" s="7"/>
      <c r="N93" s="7"/>
    </row>
    <row r="94" spans="1:14" ht="16.5">
      <c r="A94" s="17" t="s">
        <v>68</v>
      </c>
      <c r="B94" s="20">
        <v>0</v>
      </c>
      <c r="C94" s="31">
        <v>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1:14" ht="24.75">
      <c r="A95" s="19" t="s">
        <v>69</v>
      </c>
      <c r="B95" s="20">
        <v>0</v>
      </c>
      <c r="C95" s="32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1:14" ht="24.75">
      <c r="A96" s="19" t="s">
        <v>70</v>
      </c>
      <c r="B96" s="20">
        <v>0</v>
      </c>
      <c r="C96" s="32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1:14">
      <c r="A97" s="19">
        <v>32</v>
      </c>
      <c r="B97" s="20"/>
      <c r="C97" s="32"/>
      <c r="D97" s="20"/>
      <c r="E97" s="20"/>
      <c r="F97" s="20"/>
      <c r="G97" s="20"/>
      <c r="H97" s="20"/>
      <c r="I97" s="20"/>
      <c r="J97" s="23"/>
    </row>
    <row r="98" spans="1:14" ht="16.5">
      <c r="A98" s="17" t="s">
        <v>71</v>
      </c>
      <c r="B98" s="20" t="s">
        <v>83</v>
      </c>
      <c r="C98" s="31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1:14" ht="16.5">
      <c r="A99" s="19" t="s">
        <v>72</v>
      </c>
      <c r="B99" s="20">
        <v>0</v>
      </c>
      <c r="C99" s="32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1:14" ht="24.75">
      <c r="A100" s="19" t="s">
        <v>73</v>
      </c>
      <c r="B100" s="20">
        <v>0</v>
      </c>
      <c r="C100" s="32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1:14" ht="16.5">
      <c r="A101" s="17" t="s">
        <v>74</v>
      </c>
      <c r="B101" s="20"/>
      <c r="C101" s="31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1:14" ht="24.75">
      <c r="A102" s="19" t="s">
        <v>75</v>
      </c>
      <c r="B102" s="20">
        <v>0</v>
      </c>
      <c r="C102" s="32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1:14" ht="16.5">
      <c r="A103" s="27" t="s">
        <v>76</v>
      </c>
      <c r="B103" s="33"/>
      <c r="C103" s="33"/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6">
        <v>0</v>
      </c>
      <c r="L103" s="6">
        <v>0</v>
      </c>
      <c r="M103" s="6">
        <v>0</v>
      </c>
      <c r="N103" s="6">
        <v>0</v>
      </c>
    </row>
    <row r="104" spans="1:14">
      <c r="A104" s="23"/>
      <c r="B104" s="23"/>
      <c r="C104" s="23"/>
      <c r="D104" s="35">
        <v>0</v>
      </c>
      <c r="E104" s="23"/>
      <c r="F104" s="23"/>
      <c r="G104" s="23"/>
      <c r="H104" s="23"/>
      <c r="I104" s="23"/>
      <c r="J104" s="23"/>
    </row>
    <row r="105" spans="1:14" ht="24.75">
      <c r="A105" s="36" t="s">
        <v>77</v>
      </c>
      <c r="B105" s="37">
        <f>C105+D105+E105+F105+G105+H105+I105</f>
        <v>147089216.30000001</v>
      </c>
      <c r="C105" s="37">
        <f>C92</f>
        <v>20124094.799999997</v>
      </c>
      <c r="D105" s="38">
        <f>D92</f>
        <v>23615675.879999995</v>
      </c>
      <c r="E105" s="38">
        <f t="shared" ref="E105:N105" si="8">E92</f>
        <v>31708197.649999999</v>
      </c>
      <c r="F105" s="38">
        <f t="shared" si="8"/>
        <v>22458688.490000002</v>
      </c>
      <c r="G105" s="38">
        <f t="shared" si="8"/>
        <v>26083720.520000003</v>
      </c>
      <c r="H105" s="38">
        <f t="shared" si="8"/>
        <v>23098838.960000001</v>
      </c>
      <c r="I105" s="38">
        <f t="shared" si="8"/>
        <v>0</v>
      </c>
      <c r="J105" s="38">
        <f t="shared" si="8"/>
        <v>0</v>
      </c>
      <c r="K105" s="5">
        <f t="shared" si="8"/>
        <v>0</v>
      </c>
      <c r="L105" s="5">
        <f t="shared" si="8"/>
        <v>0</v>
      </c>
      <c r="M105" s="5">
        <f t="shared" si="8"/>
        <v>0</v>
      </c>
      <c r="N105" s="5">
        <f t="shared" si="8"/>
        <v>0</v>
      </c>
    </row>
    <row r="106" spans="1:14">
      <c r="A106" s="14" t="s">
        <v>82</v>
      </c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4">
      <c r="A107" s="14" t="s">
        <v>100</v>
      </c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4">
      <c r="A108" s="14" t="s">
        <v>101</v>
      </c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4">
      <c r="A109" s="2"/>
      <c r="B109" s="2"/>
      <c r="C109" s="2"/>
      <c r="D109" s="2"/>
    </row>
    <row r="110" spans="1:14">
      <c r="A110" s="2"/>
      <c r="B110" s="2"/>
      <c r="C110" s="2"/>
      <c r="D110" s="2"/>
    </row>
    <row r="111" spans="1:14">
      <c r="A111" s="8" t="s">
        <v>95</v>
      </c>
      <c r="B111" s="8"/>
      <c r="C111" s="9"/>
      <c r="D111" s="9"/>
      <c r="E111" s="9"/>
      <c r="F111" s="9"/>
      <c r="G111" s="9"/>
      <c r="H111" s="9"/>
      <c r="I111" s="9"/>
    </row>
    <row r="112" spans="1:14">
      <c r="A112" s="9" t="s">
        <v>97</v>
      </c>
      <c r="B112" s="9"/>
      <c r="C112" s="9"/>
      <c r="D112" s="9"/>
      <c r="E112" s="9"/>
      <c r="F112" s="9"/>
      <c r="G112" s="9"/>
      <c r="H112" s="9"/>
      <c r="I112" s="9"/>
    </row>
    <row r="113" spans="1:9">
      <c r="A113" s="9" t="s">
        <v>96</v>
      </c>
      <c r="B113" s="9"/>
      <c r="C113" s="9"/>
      <c r="D113" s="9"/>
      <c r="E113" s="9"/>
      <c r="F113" s="9"/>
      <c r="G113" s="9"/>
      <c r="H113" s="9"/>
      <c r="I113" s="9"/>
    </row>
    <row r="118" spans="1:9">
      <c r="D118" s="10"/>
    </row>
    <row r="123" spans="1:9">
      <c r="C123" s="1"/>
      <c r="D123" s="1"/>
    </row>
  </sheetData>
  <mergeCells count="4">
    <mergeCell ref="A1:J1"/>
    <mergeCell ref="A2:J2"/>
    <mergeCell ref="A3:J3"/>
    <mergeCell ref="A4:J4"/>
  </mergeCells>
  <pageMargins left="0.19685039370078741" right="3.937007874015748E-2" top="0.74803149606299213" bottom="0.74803149606299213" header="0.31496062992125984" footer="0.31496062992125984"/>
  <pageSetup scale="52" orientation="landscape" r:id="rId1"/>
  <rowBreaks count="2" manualBreakCount="2">
    <brk id="37" max="16383" man="1"/>
    <brk id="6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Rel. de ingreso y gastos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Administrator</cp:lastModifiedBy>
  <cp:lastPrinted>2022-06-06T16:26:20Z</cp:lastPrinted>
  <dcterms:created xsi:type="dcterms:W3CDTF">2018-04-17T18:57:16Z</dcterms:created>
  <dcterms:modified xsi:type="dcterms:W3CDTF">2022-07-04T18:14:22Z</dcterms:modified>
</cp:coreProperties>
</file>