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9440" windowHeight="11655" activeTab="1"/>
  </bookViews>
  <sheets>
    <sheet name="PRESUPUESTO APROB. 2022" sheetId="6" r:id="rId1"/>
    <sheet name="EJECUCION MENSUAL" sheetId="7" r:id="rId2"/>
    <sheet name="PRESUPUESATO ABROB.DE LEY" sheetId="8" r:id="rId3"/>
  </sheets>
  <definedNames>
    <definedName name="_xlnm.Print_Area" localSheetId="0">'PRESUPUESTO APROB. 2022'!$A$1:$K$115</definedName>
  </definedNames>
  <calcPr calcId="125725"/>
</workbook>
</file>

<file path=xl/calcChain.xml><?xml version="1.0" encoding="utf-8"?>
<calcChain xmlns="http://schemas.openxmlformats.org/spreadsheetml/2006/main">
  <c r="C82" i="7"/>
  <c r="D93"/>
  <c r="D90"/>
  <c r="D41"/>
  <c r="C41"/>
  <c r="B41"/>
  <c r="D80"/>
  <c r="D76"/>
  <c r="D79"/>
  <c r="D78"/>
  <c r="D77"/>
  <c r="D74"/>
  <c r="D73"/>
  <c r="D72"/>
  <c r="D71"/>
  <c r="D70"/>
  <c r="D69"/>
  <c r="D68"/>
  <c r="D67"/>
  <c r="D66"/>
  <c r="D65"/>
  <c r="D63"/>
  <c r="D62"/>
  <c r="D61"/>
  <c r="D60"/>
  <c r="D59"/>
  <c r="D58"/>
  <c r="D57"/>
  <c r="D56"/>
  <c r="D55"/>
  <c r="D54"/>
  <c r="D53"/>
  <c r="D52"/>
  <c r="D51"/>
  <c r="D50"/>
  <c r="D49"/>
  <c r="D48"/>
  <c r="D47"/>
  <c r="D45"/>
  <c r="C22"/>
  <c r="B22"/>
  <c r="D35"/>
  <c r="D31"/>
  <c r="D22" s="1"/>
  <c r="D32"/>
  <c r="D33"/>
  <c r="D36"/>
  <c r="D37"/>
  <c r="D38"/>
  <c r="D39"/>
  <c r="D29"/>
  <c r="D23"/>
  <c r="F18" i="6" l="1"/>
  <c r="F37"/>
  <c r="F8"/>
  <c r="E78"/>
  <c r="E37"/>
  <c r="E18"/>
  <c r="B9"/>
  <c r="B8" s="1"/>
  <c r="D37"/>
  <c r="D18"/>
  <c r="D82" i="7"/>
  <c r="B82"/>
  <c r="D44"/>
  <c r="D42"/>
  <c r="D78" i="6"/>
  <c r="F75" l="1"/>
  <c r="F65"/>
  <c r="F58"/>
  <c r="F46"/>
  <c r="F45"/>
  <c r="F41"/>
  <c r="D26" i="7"/>
  <c r="D24"/>
  <c r="D20"/>
  <c r="D19"/>
  <c r="D18"/>
  <c r="D16"/>
  <c r="D15"/>
  <c r="D13" l="1"/>
  <c r="C13"/>
  <c r="C12" s="1"/>
  <c r="B13"/>
  <c r="F96" i="6" l="1"/>
  <c r="F73"/>
  <c r="F67"/>
  <c r="F66"/>
  <c r="F63"/>
  <c r="F62"/>
  <c r="F44"/>
  <c r="F43"/>
  <c r="F34"/>
  <c r="F11" l="1"/>
  <c r="D9"/>
  <c r="B12" i="7"/>
  <c r="D12" l="1"/>
  <c r="C9" i="8"/>
  <c r="C69"/>
  <c r="C84"/>
  <c r="B69"/>
  <c r="B34"/>
  <c r="B18"/>
  <c r="B9"/>
  <c r="B8" l="1"/>
  <c r="C78" i="6"/>
  <c r="B78"/>
  <c r="C37"/>
  <c r="B37"/>
  <c r="C18"/>
  <c r="B18"/>
  <c r="F33"/>
  <c r="E9"/>
  <c r="C9"/>
  <c r="F16"/>
  <c r="F22"/>
  <c r="E95" l="1"/>
  <c r="E8" s="1"/>
  <c r="D95"/>
  <c r="C95"/>
  <c r="F90"/>
  <c r="C8" l="1"/>
  <c r="D8"/>
  <c r="F94"/>
  <c r="F95"/>
  <c r="F86"/>
  <c r="F85"/>
  <c r="F80"/>
  <c r="F74"/>
  <c r="F70"/>
  <c r="F69"/>
  <c r="F56"/>
  <c r="F54"/>
  <c r="F49"/>
  <c r="F40"/>
  <c r="F35"/>
  <c r="F31"/>
  <c r="F27"/>
  <c r="F23"/>
  <c r="F21"/>
  <c r="F12"/>
  <c r="F13"/>
  <c r="F10"/>
  <c r="F14"/>
  <c r="F15"/>
  <c r="F19"/>
  <c r="F25"/>
  <c r="F28"/>
  <c r="F32"/>
  <c r="F38"/>
  <c r="F39"/>
  <c r="F48"/>
  <c r="F61"/>
  <c r="F83"/>
  <c r="F91"/>
  <c r="F78" l="1"/>
  <c r="F9"/>
</calcChain>
</file>

<file path=xl/sharedStrings.xml><?xml version="1.0" encoding="utf-8"?>
<sst xmlns="http://schemas.openxmlformats.org/spreadsheetml/2006/main" count="295" uniqueCount="125">
  <si>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</si>
  <si>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</si>
  <si>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</si>
  <si>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</si>
  <si>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</si>
  <si>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</si>
  <si>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</si>
  <si>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</si>
  <si>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</si>
  <si>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</si>
  <si>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</si>
  <si>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</si>
  <si>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</si>
  <si>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</si>
  <si>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</si>
  <si>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</si>
  <si>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</si>
  <si>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</si>
  <si>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</si>
  <si>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</si>
  <si>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</si>
  <si>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</si>
  <si>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</si>
  <si>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</si>
  <si>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</si>
  <si>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</si>
  <si>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</si>
  <si>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</si>
  <si>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</si>
  <si>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</si>
  <si>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</si>
  <si>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</si>
  <si>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</si>
  <si>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</si>
  <si>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</si>
  <si>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</si>
  <si>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</si>
  <si>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</si>
  <si>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</si>
  <si>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</si>
  <si>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</si>
  <si>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</si>
  <si>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</si>
  <si>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</si>
  <si>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</si>
  <si>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</si>
  <si>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</si>
  <si>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</si>
  <si>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</si>
  <si>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</si>
  <si>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</si>
  <si>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</si>
  <si>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</si>
  <si>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</si>
  <si>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</si>
  <si>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</si>
  <si>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</si>
  <si>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</si>
  <si>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</si>
  <si>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</si>
  <si>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</si>
  <si>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</si>
  <si>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</si>
  <si>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</si>
  <si>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</si>
  <si>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</si>
  <si>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</si>
  <si>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</si>
  <si>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</si>
  <si>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</si>
  <si>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</si>
  <si>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</si>
  <si>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</si>
  <si>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</si>
  <si>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</si>
  <si>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</si>
  <si>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</si>
  <si>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</si>
  <si>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</si>
  <si>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</si>
  <si>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</si>
  <si>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</si>
  <si>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</si>
  <si>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</si>
  <si>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</si>
  <si>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</si>
  <si>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</si>
  <si>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</si>
  <si>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</si>
  <si>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</si>
  <si>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</si>
  <si>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</si>
  <si>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</si>
  <si>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</si>
  <si>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</si>
  <si>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</si>
  <si>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</si>
  <si>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</si>
  <si>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</si>
  <si>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</si>
  <si>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</si>
  <si>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</si>
  <si>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</si>
  <si>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</si>
  <si>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</si>
  <si>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</si>
  <si>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</si>
  <si>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 xml:space="preserve">2.2.9.1.01-OTRAS CONTRATACIONES DE SERVICIOS </t>
  </si>
  <si>
    <t>En RD$331,676,706.00</t>
  </si>
  <si>
    <t>2.2.9.1.01- OTRAS CONTRATACIONES DE SERVICIOS</t>
  </si>
  <si>
    <t>Sub-Director Financiero del CESMET.    Encargada de Presupuesto del CESMET.           Auditor Interna del CESMET.</t>
  </si>
  <si>
    <t>Sub-Director Financiero del CESMET.    Encargada de Presupuesto del CESMET.              Auditor Interno del CESMET.</t>
  </si>
  <si>
    <t>2.2.5.9.01-LICIENCIAS INFORMATICAS</t>
  </si>
  <si>
    <t>2.3.4.2.01-PRODUCTOS MEDICINALES PARA USO VETERINARIO</t>
  </si>
  <si>
    <t>2.3.6.2.02-PRODUCTOS DE LOZA</t>
  </si>
  <si>
    <t>2.2.5.9.01-LICENCIAS INFORMATICAS</t>
  </si>
  <si>
    <t>2.3.4.2.01- PRODUCTOS MEDICINALES PARA USO VETERINARIO</t>
  </si>
  <si>
    <r>
      <rPr>
        <b/>
        <sz val="11"/>
        <color theme="1"/>
        <rFont val="Calibri"/>
        <family val="2"/>
        <scheme val="minor"/>
      </rPr>
      <t>presuesto Modificado:</t>
    </r>
    <r>
      <rPr>
        <sz val="11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</si>
  <si>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2.6.5.6.01- EQUIPO DE GENERACION ELECTRICA Y A FINES</t>
  </si>
  <si>
    <t>2.2.7.1.07-MANT. Y REP, SERVICIOS DE PINTURA Y SUS DERIVADOS.</t>
  </si>
  <si>
    <t>2.3.9.7.01-PRODUCTOS Y UTILES VETERINARIOS</t>
  </si>
  <si>
    <t>EJECUCION MENSUAL AL 31 DE JULIO 2022</t>
  </si>
  <si>
    <t>Presupuesto de Gastos 2022 JULIO</t>
  </si>
  <si>
    <t>2.2.7.1.07-MANTENIMIENTO,REPARACION, SERVICIOS DE PINTURA</t>
  </si>
  <si>
    <t>2.3.9.7.01-PRODUCTOS UTILES VETERINARIOS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</si>
</sst>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0" fillId="0" borderId="0" xfId="0" applyNumberFormat="1" applyBorder="1"/>
    <xf numFmtId="43" fontId="0" fillId="5" borderId="0" xfId="0" applyNumberForma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5" borderId="0" xfId="0" applyFont="1" applyFill="1"/>
    <xf numFmtId="0" fontId="0" fillId="5" borderId="0" xfId="0" applyFill="1"/>
    <xf numFmtId="0" fontId="0" fillId="0" borderId="1" xfId="0" applyBorder="1" applyAlignment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8"/>
  <sheetViews>
    <sheetView topLeftCell="A82" zoomScaleNormal="100" workbookViewId="0">
      <selection sqref="A1:F115"/>
    </sheetView>
  </sheetViews>
  <sheetFormatPr baseColWidth="10" defaultRowHeight="15"/>
  <cols>
    <col min="1" max="1" width="57.85546875" customWidth="1"/>
    <col min="2" max="2" width="20" customWidth="1"/>
    <col min="3" max="3" width="20.7109375" customWidth="1"/>
    <col min="4" max="4" width="20.85546875" bestFit="1" customWidth="1"/>
    <col min="5" max="6" width="20.28515625" customWidth="1"/>
    <col min="7" max="7" width="15.140625" bestFit="1" customWidth="1"/>
  </cols>
  <sheetData>
    <row r="2" spans="1:7" ht="15.75">
      <c r="A2" s="66" t="s">
        <v>7</v>
      </c>
      <c r="B2" s="66"/>
      <c r="C2" s="66"/>
      <c r="D2" s="66"/>
      <c r="E2" s="66"/>
    </row>
    <row r="3" spans="1:7">
      <c r="A3" s="67" t="s">
        <v>8</v>
      </c>
      <c r="B3" s="67"/>
      <c r="C3" s="67"/>
      <c r="D3" s="67"/>
      <c r="E3" s="67"/>
    </row>
    <row r="4" spans="1:7">
      <c r="A4" s="67" t="s">
        <v>122</v>
      </c>
      <c r="B4" s="67"/>
      <c r="C4" s="67"/>
      <c r="D4" s="67"/>
      <c r="E4" s="67"/>
    </row>
    <row r="5" spans="1:7">
      <c r="A5" s="68" t="s">
        <v>92</v>
      </c>
      <c r="B5" s="68"/>
      <c r="C5" s="68"/>
      <c r="D5" s="68"/>
      <c r="E5" s="68"/>
    </row>
    <row r="7" spans="1:7" ht="47.25" customHeight="1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84</v>
      </c>
    </row>
    <row r="8" spans="1:7" ht="32.25" customHeight="1">
      <c r="A8" s="8" t="s">
        <v>1</v>
      </c>
      <c r="B8" s="9">
        <f>B9+B18+B37+B78+B95</f>
        <v>332301706</v>
      </c>
      <c r="C8" s="9">
        <f>C9+C18+C37+C78+C95</f>
        <v>0</v>
      </c>
      <c r="D8" s="9">
        <f>D9+D18+D37+D78+D95</f>
        <v>331676706</v>
      </c>
      <c r="E8" s="42">
        <f>E9+E18+E37+E78+E95</f>
        <v>177377073</v>
      </c>
      <c r="F8" s="43">
        <f>+F9+F18+F37+F78+F95</f>
        <v>134640592.47999999</v>
      </c>
    </row>
    <row r="9" spans="1:7">
      <c r="A9" s="10" t="s">
        <v>2</v>
      </c>
      <c r="B9" s="2">
        <f>B10+B11+B12+B13+B14+B15+B16</f>
        <v>231092040</v>
      </c>
      <c r="C9" s="2">
        <f>C15+C10+C11+C12+C13+C14+C16</f>
        <v>0</v>
      </c>
      <c r="D9" s="2">
        <f>D10+D11+D12+D13+D14+D15+D16</f>
        <v>228257040</v>
      </c>
      <c r="E9" s="19">
        <f>E10+E11+E12+E13+E14+E15+E16</f>
        <v>120734883.80000001</v>
      </c>
      <c r="F9" s="26">
        <f>F10+F11+F12+F13+F14+F15+F16</f>
        <v>107522156.19999999</v>
      </c>
      <c r="G9" s="20"/>
    </row>
    <row r="10" spans="1:7">
      <c r="A10" s="3" t="s">
        <v>10</v>
      </c>
      <c r="B10" s="5">
        <v>146581956</v>
      </c>
      <c r="C10" s="5">
        <v>0</v>
      </c>
      <c r="D10" s="5">
        <v>143746956</v>
      </c>
      <c r="E10" s="5">
        <v>75062140.650000006</v>
      </c>
      <c r="F10" s="20">
        <f t="shared" ref="F10:F61" si="0">D10-E10</f>
        <v>68684815.349999994</v>
      </c>
    </row>
    <row r="11" spans="1:7" ht="30">
      <c r="A11" s="3" t="s">
        <v>11</v>
      </c>
      <c r="B11" s="5">
        <v>10800000</v>
      </c>
      <c r="C11" s="5">
        <v>0</v>
      </c>
      <c r="D11" s="5">
        <v>10800000</v>
      </c>
      <c r="E11" s="18">
        <v>6300000</v>
      </c>
      <c r="F11" s="20">
        <f t="shared" si="0"/>
        <v>4500000</v>
      </c>
    </row>
    <row r="12" spans="1:7">
      <c r="A12" s="3" t="s">
        <v>54</v>
      </c>
      <c r="B12" s="5">
        <v>42906312</v>
      </c>
      <c r="C12" s="5">
        <v>0</v>
      </c>
      <c r="D12" s="5">
        <v>42906312</v>
      </c>
      <c r="E12" s="18">
        <v>30946682</v>
      </c>
      <c r="F12" s="20">
        <f>D12-E12</f>
        <v>11959630</v>
      </c>
    </row>
    <row r="13" spans="1:7">
      <c r="A13" s="3" t="s">
        <v>12</v>
      </c>
      <c r="B13" s="5">
        <v>15086637</v>
      </c>
      <c r="C13" s="5">
        <v>0</v>
      </c>
      <c r="D13" s="5">
        <v>15086637</v>
      </c>
      <c r="E13" s="5">
        <v>0</v>
      </c>
      <c r="F13" s="20">
        <f t="shared" si="0"/>
        <v>15086637</v>
      </c>
      <c r="G13" s="18"/>
    </row>
    <row r="14" spans="1:7" ht="30">
      <c r="A14" s="3" t="s">
        <v>13</v>
      </c>
      <c r="B14" s="5">
        <v>10094781</v>
      </c>
      <c r="C14" s="5">
        <v>0</v>
      </c>
      <c r="D14" s="5">
        <v>10094781</v>
      </c>
      <c r="E14" s="5">
        <v>5860581.25</v>
      </c>
      <c r="F14" s="20">
        <f t="shared" si="0"/>
        <v>4234199.75</v>
      </c>
    </row>
    <row r="15" spans="1:7">
      <c r="A15" s="3" t="s">
        <v>14</v>
      </c>
      <c r="B15" s="5">
        <v>4107479</v>
      </c>
      <c r="C15" s="5">
        <v>0</v>
      </c>
      <c r="D15" s="5">
        <v>4107479</v>
      </c>
      <c r="E15" s="5">
        <v>2194119.73</v>
      </c>
      <c r="F15" s="20">
        <f t="shared" si="0"/>
        <v>1913359.27</v>
      </c>
    </row>
    <row r="16" spans="1:7" ht="30">
      <c r="A16" s="3" t="s">
        <v>88</v>
      </c>
      <c r="B16" s="5">
        <v>1514875</v>
      </c>
      <c r="C16" s="5">
        <v>0</v>
      </c>
      <c r="D16" s="5">
        <v>1514875</v>
      </c>
      <c r="E16" s="5">
        <v>371360.17</v>
      </c>
      <c r="F16" s="20">
        <f t="shared" si="0"/>
        <v>1143514.83</v>
      </c>
    </row>
    <row r="17" spans="1:6">
      <c r="A17" s="3"/>
      <c r="B17" s="5"/>
      <c r="C17" s="5"/>
      <c r="D17" s="5"/>
      <c r="E17" s="5"/>
      <c r="F17" s="20"/>
    </row>
    <row r="18" spans="1:6">
      <c r="A18" s="11" t="s">
        <v>3</v>
      </c>
      <c r="B18" s="12">
        <f>B19+B20+B21+B22+B23+B25+B27+B28+B30+B31+B32+B35+B29+B33</f>
        <v>10415000</v>
      </c>
      <c r="C18" s="12">
        <f>C19+C20+C21+C22+C23+C25+C27+C28+C30+C31+C32+C35+C29+C33</f>
        <v>170000</v>
      </c>
      <c r="D18" s="12">
        <f>D19+D20+D21+D22+D23+D25+D27+D28+D30+D31+D32+D35+D29+D33+D34+D24+D26</f>
        <v>24152060.530000001</v>
      </c>
      <c r="E18" s="19">
        <f>E19+E20+E21+E22+E23+E24+E25+E30+E32+E31+E34+E35</f>
        <v>8738813.1199999992</v>
      </c>
      <c r="F18" s="26">
        <f>F19+F20+F21+F22+F23+F25+F27+F28+F30+F31+F32+F35+F29+F33+F34+F24+F26</f>
        <v>3101303.4099999997</v>
      </c>
    </row>
    <row r="19" spans="1:6">
      <c r="A19" s="13" t="s">
        <v>15</v>
      </c>
      <c r="B19" s="5">
        <v>6360000</v>
      </c>
      <c r="C19" s="5"/>
      <c r="D19" s="5">
        <v>6469000</v>
      </c>
      <c r="E19" s="5">
        <v>3929337.59</v>
      </c>
      <c r="F19" s="20">
        <f t="shared" si="0"/>
        <v>2539662.41</v>
      </c>
    </row>
    <row r="20" spans="1:6">
      <c r="A20" s="3" t="s">
        <v>16</v>
      </c>
      <c r="B20" s="5">
        <v>30000</v>
      </c>
      <c r="C20" s="5">
        <v>170000</v>
      </c>
      <c r="D20" s="4">
        <v>200000</v>
      </c>
      <c r="E20" s="4">
        <v>162252.29</v>
      </c>
      <c r="F20" s="20">
        <v>37747.71</v>
      </c>
    </row>
    <row r="21" spans="1:6">
      <c r="A21" s="3" t="s">
        <v>55</v>
      </c>
      <c r="B21" s="5">
        <v>500000</v>
      </c>
      <c r="C21" s="5">
        <v>0</v>
      </c>
      <c r="D21" s="4">
        <v>250000</v>
      </c>
      <c r="E21" s="4">
        <v>249999.52</v>
      </c>
      <c r="F21" s="20">
        <f t="shared" si="0"/>
        <v>0.48000000001047738</v>
      </c>
    </row>
    <row r="22" spans="1:6">
      <c r="A22" s="3" t="s">
        <v>17</v>
      </c>
      <c r="B22" s="5">
        <v>420000</v>
      </c>
      <c r="C22" s="5">
        <v>0</v>
      </c>
      <c r="D22" s="4">
        <v>350000</v>
      </c>
      <c r="E22" s="4">
        <v>174196.2</v>
      </c>
      <c r="F22" s="20">
        <f>D22-E22</f>
        <v>175803.8</v>
      </c>
    </row>
    <row r="23" spans="1:6">
      <c r="A23" s="3" t="s">
        <v>56</v>
      </c>
      <c r="B23" s="5">
        <v>350000</v>
      </c>
      <c r="C23" s="5">
        <v>0</v>
      </c>
      <c r="D23" s="4">
        <v>175000</v>
      </c>
      <c r="E23" s="4">
        <v>174999.9</v>
      </c>
      <c r="F23" s="20">
        <f t="shared" si="0"/>
        <v>0.10000000000582077</v>
      </c>
    </row>
    <row r="24" spans="1:6">
      <c r="A24" s="3" t="s">
        <v>112</v>
      </c>
      <c r="B24" s="5">
        <v>0</v>
      </c>
      <c r="C24" s="5">
        <v>0</v>
      </c>
      <c r="D24" s="4">
        <v>15012330.01</v>
      </c>
      <c r="E24" s="4">
        <v>3002466.01</v>
      </c>
      <c r="F24" s="20">
        <v>0</v>
      </c>
    </row>
    <row r="25" spans="1:6">
      <c r="A25" s="3" t="s">
        <v>18</v>
      </c>
      <c r="B25" s="5">
        <v>130000</v>
      </c>
      <c r="C25" s="5">
        <v>0</v>
      </c>
      <c r="D25" s="4">
        <v>130000</v>
      </c>
      <c r="E25" s="4">
        <v>95573.25</v>
      </c>
      <c r="F25" s="20">
        <f t="shared" si="0"/>
        <v>34426.75</v>
      </c>
    </row>
    <row r="26" spans="1:6" ht="30">
      <c r="A26" s="3" t="s">
        <v>119</v>
      </c>
      <c r="B26" s="5">
        <v>0</v>
      </c>
      <c r="C26" s="5">
        <v>236000</v>
      </c>
      <c r="D26" s="4">
        <v>236000</v>
      </c>
      <c r="E26" s="4">
        <v>0</v>
      </c>
      <c r="F26" s="20">
        <v>57820</v>
      </c>
    </row>
    <row r="27" spans="1:6" ht="30">
      <c r="A27" s="3" t="s">
        <v>89</v>
      </c>
      <c r="B27" s="5">
        <v>345000</v>
      </c>
      <c r="C27" s="5">
        <v>0</v>
      </c>
      <c r="D27" s="4">
        <v>0</v>
      </c>
      <c r="E27" s="4">
        <v>0</v>
      </c>
      <c r="F27" s="20">
        <f t="shared" si="0"/>
        <v>0</v>
      </c>
    </row>
    <row r="28" spans="1:6" ht="30">
      <c r="A28" s="3" t="s">
        <v>90</v>
      </c>
      <c r="B28" s="5">
        <v>30000</v>
      </c>
      <c r="C28" s="5">
        <v>0</v>
      </c>
      <c r="D28" s="4">
        <v>0</v>
      </c>
      <c r="E28" s="4">
        <v>0</v>
      </c>
      <c r="F28" s="20">
        <f>D28-E28</f>
        <v>0</v>
      </c>
    </row>
    <row r="29" spans="1:6" ht="30">
      <c r="A29" s="3" t="s">
        <v>19</v>
      </c>
      <c r="B29" s="39">
        <v>150000</v>
      </c>
      <c r="C29" s="39">
        <v>0</v>
      </c>
      <c r="D29" s="23">
        <v>0</v>
      </c>
      <c r="E29" s="23">
        <v>0</v>
      </c>
      <c r="F29" s="20">
        <v>0</v>
      </c>
    </row>
    <row r="30" spans="1:6">
      <c r="A30" s="3" t="s">
        <v>57</v>
      </c>
      <c r="B30" s="5">
        <v>600000</v>
      </c>
      <c r="C30" s="5">
        <v>0</v>
      </c>
      <c r="D30" s="4">
        <v>326892.55</v>
      </c>
      <c r="E30" s="4">
        <v>123900</v>
      </c>
      <c r="F30" s="20">
        <v>79092.55</v>
      </c>
    </row>
    <row r="31" spans="1:6">
      <c r="A31" s="24" t="s">
        <v>58</v>
      </c>
      <c r="B31" s="5">
        <v>500000</v>
      </c>
      <c r="C31" s="5">
        <v>0</v>
      </c>
      <c r="D31" s="4">
        <v>227000</v>
      </c>
      <c r="E31" s="4">
        <v>212400</v>
      </c>
      <c r="F31" s="20">
        <f t="shared" si="0"/>
        <v>14600</v>
      </c>
    </row>
    <row r="32" spans="1:6">
      <c r="A32" s="3" t="s">
        <v>20</v>
      </c>
      <c r="B32" s="5">
        <v>400000</v>
      </c>
      <c r="C32" s="5">
        <v>0</v>
      </c>
      <c r="D32" s="4">
        <v>100000</v>
      </c>
      <c r="E32" s="4">
        <v>0</v>
      </c>
      <c r="F32" s="20">
        <f t="shared" si="0"/>
        <v>100000</v>
      </c>
    </row>
    <row r="33" spans="1:7">
      <c r="A33" s="3" t="s">
        <v>91</v>
      </c>
      <c r="B33" s="5">
        <v>100000</v>
      </c>
      <c r="C33" s="5">
        <v>0</v>
      </c>
      <c r="D33" s="4">
        <v>37198</v>
      </c>
      <c r="E33" s="4">
        <v>0</v>
      </c>
      <c r="F33" s="20">
        <f t="shared" si="0"/>
        <v>37198</v>
      </c>
    </row>
    <row r="34" spans="1:7">
      <c r="A34" s="3" t="s">
        <v>109</v>
      </c>
      <c r="B34" s="5"/>
      <c r="C34" s="5">
        <v>265000</v>
      </c>
      <c r="D34" s="4">
        <v>288640</v>
      </c>
      <c r="E34" s="4">
        <v>263968.69</v>
      </c>
      <c r="F34" s="20">
        <f t="shared" si="0"/>
        <v>24671.309999999998</v>
      </c>
    </row>
    <row r="35" spans="1:7">
      <c r="A35" s="3" t="s">
        <v>75</v>
      </c>
      <c r="B35" s="5">
        <v>500000</v>
      </c>
      <c r="C35" s="5">
        <v>0</v>
      </c>
      <c r="D35" s="4">
        <v>349999.97</v>
      </c>
      <c r="E35" s="4">
        <v>349719.67</v>
      </c>
      <c r="F35" s="20">
        <f t="shared" si="0"/>
        <v>280.29999999998836</v>
      </c>
    </row>
    <row r="36" spans="1:7">
      <c r="A36" s="3"/>
      <c r="B36" s="5"/>
      <c r="C36" s="5"/>
      <c r="D36" s="4"/>
      <c r="E36" s="4"/>
      <c r="F36" s="20"/>
    </row>
    <row r="37" spans="1:7">
      <c r="A37" s="11" t="s">
        <v>4</v>
      </c>
      <c r="B37" s="19">
        <f>B76+B75+B74+B73+B71+B70+B69+B68+B66+B67+B64+B63+B62+B61+B60+B59+B56+B54+B53+B52+B51+B49+B48+B47+B46+B45+B44+B43+B42+B41+B40+B39+B38</f>
        <v>78693022</v>
      </c>
      <c r="C37" s="19">
        <f>C38+C39+C40+C41+C42+C43+C44+C45+C46+C47+C48+C49+C51+C52+C53+C54+C56+C59+C60+C61+C62+C63+C64+C66+C67+C68+C69+C70+C71+C73+C74+C75+C76</f>
        <v>-170000</v>
      </c>
      <c r="D37" s="19">
        <f>+D38+D39+D40+D41+D42+D43+D44+D45+D47+D46+D48+D49+D51+D52+D53+D54+D56+D57+D58+D59+D60+D61+D62+D63+D64+D65+D66+D67+D68+D69+D70+D71+D73+D74+D55+D50+D75+D76+D72</f>
        <v>63478769.719999991</v>
      </c>
      <c r="E37" s="19">
        <f>+E38+E39+E40+E41+E42+E43+E44+E45+E46+E47+E49+E50+E51+E52+E53+E55+E57+E58+E59+E60+E61+E62+E63+E64+E65+E66+E67+E68+E69+E71+E72+E73+E75+E76</f>
        <v>41056750.82</v>
      </c>
      <c r="F37" s="19">
        <f>F38+F39+F40+F41+F42+F44+F43+F45+F46+F47+F48+F49+F51+F52+F53+F54+F56+F59+F60+F61+F62+F63+F64+F66+F67+F68+F69+F70+F71+F73+F74+F75+F76+F57+F58+F65+F55+F72</f>
        <v>17782006.07</v>
      </c>
    </row>
    <row r="38" spans="1:7">
      <c r="A38" s="3" t="s">
        <v>21</v>
      </c>
      <c r="B38" s="5">
        <v>33833019</v>
      </c>
      <c r="C38" s="5">
        <v>0</v>
      </c>
      <c r="D38" s="4">
        <v>36668019</v>
      </c>
      <c r="E38" s="18">
        <v>21135307</v>
      </c>
      <c r="F38" s="20">
        <f t="shared" si="0"/>
        <v>15532712</v>
      </c>
    </row>
    <row r="39" spans="1:7">
      <c r="A39" s="3" t="s">
        <v>22</v>
      </c>
      <c r="B39" s="5">
        <v>400000</v>
      </c>
      <c r="C39" s="5">
        <v>0</v>
      </c>
      <c r="D39" s="4">
        <v>615650</v>
      </c>
      <c r="E39" s="4">
        <v>608290</v>
      </c>
      <c r="F39" s="20">
        <f t="shared" si="0"/>
        <v>7360</v>
      </c>
    </row>
    <row r="40" spans="1:7">
      <c r="A40" s="3" t="s">
        <v>23</v>
      </c>
      <c r="B40" s="5">
        <v>50000</v>
      </c>
      <c r="C40" s="5">
        <v>0</v>
      </c>
      <c r="D40" s="4">
        <v>714500</v>
      </c>
      <c r="E40" s="4">
        <v>22000</v>
      </c>
      <c r="F40" s="20">
        <f t="shared" si="0"/>
        <v>692500</v>
      </c>
    </row>
    <row r="41" spans="1:7">
      <c r="A41" s="3" t="s">
        <v>77</v>
      </c>
      <c r="B41" s="5">
        <v>300000</v>
      </c>
      <c r="C41" s="5">
        <v>0</v>
      </c>
      <c r="D41" s="4">
        <v>555034.61</v>
      </c>
      <c r="E41" s="4">
        <v>82830.69</v>
      </c>
      <c r="F41" s="20">
        <f>D41-E41</f>
        <v>472203.92</v>
      </c>
    </row>
    <row r="42" spans="1:7">
      <c r="A42" s="3" t="s">
        <v>24</v>
      </c>
      <c r="B42" s="5">
        <v>1500000</v>
      </c>
      <c r="C42" s="5">
        <v>0</v>
      </c>
      <c r="D42" s="4">
        <v>306505</v>
      </c>
      <c r="E42" s="4">
        <v>306505</v>
      </c>
      <c r="F42" s="20">
        <v>0</v>
      </c>
      <c r="G42" s="20"/>
    </row>
    <row r="43" spans="1:7">
      <c r="A43" s="3" t="s">
        <v>25</v>
      </c>
      <c r="B43" s="5">
        <v>11000000</v>
      </c>
      <c r="C43" s="5">
        <v>0</v>
      </c>
      <c r="D43" s="4">
        <v>2521219</v>
      </c>
      <c r="E43" s="4">
        <v>2519996.2000000002</v>
      </c>
      <c r="F43" s="20">
        <f>D43-E43</f>
        <v>1222.7999999998137</v>
      </c>
    </row>
    <row r="44" spans="1:7">
      <c r="A44" s="3" t="s">
        <v>26</v>
      </c>
      <c r="B44" s="5">
        <v>10400000</v>
      </c>
      <c r="C44" s="5">
        <v>0</v>
      </c>
      <c r="D44" s="4">
        <v>3532000</v>
      </c>
      <c r="E44" s="4">
        <v>3202248.6</v>
      </c>
      <c r="F44" s="20">
        <f>D44-E44</f>
        <v>329751.39999999991</v>
      </c>
      <c r="G44" s="18"/>
    </row>
    <row r="45" spans="1:7">
      <c r="A45" s="3" t="s">
        <v>27</v>
      </c>
      <c r="B45" s="5">
        <v>450000</v>
      </c>
      <c r="C45" s="5">
        <v>0</v>
      </c>
      <c r="D45" s="4">
        <v>329000</v>
      </c>
      <c r="E45" s="4">
        <v>322635.59999999998</v>
      </c>
      <c r="F45" s="20">
        <f>D45-E45</f>
        <v>6364.4000000000233</v>
      </c>
    </row>
    <row r="46" spans="1:7">
      <c r="A46" s="3" t="s">
        <v>28</v>
      </c>
      <c r="B46" s="5">
        <v>300000</v>
      </c>
      <c r="C46" s="5">
        <v>0</v>
      </c>
      <c r="D46" s="4">
        <v>475105.88</v>
      </c>
      <c r="E46" s="4">
        <v>475105.88</v>
      </c>
      <c r="F46" s="20">
        <f>D46-E46</f>
        <v>0</v>
      </c>
    </row>
    <row r="47" spans="1:7">
      <c r="A47" s="3" t="s">
        <v>76</v>
      </c>
      <c r="B47" s="5">
        <v>250000</v>
      </c>
      <c r="C47" s="5">
        <v>0</v>
      </c>
      <c r="D47" s="4">
        <v>250555.3</v>
      </c>
      <c r="E47" s="4">
        <v>256915.26</v>
      </c>
      <c r="F47" s="20">
        <v>-6359.96</v>
      </c>
    </row>
    <row r="48" spans="1:7">
      <c r="A48" s="3" t="s">
        <v>29</v>
      </c>
      <c r="B48" s="5">
        <v>150000</v>
      </c>
      <c r="C48" s="5">
        <v>0</v>
      </c>
      <c r="D48" s="4">
        <v>0</v>
      </c>
      <c r="E48" s="4">
        <v>0</v>
      </c>
      <c r="F48" s="20">
        <f t="shared" si="0"/>
        <v>0</v>
      </c>
    </row>
    <row r="49" spans="1:6">
      <c r="A49" s="3" t="s">
        <v>59</v>
      </c>
      <c r="B49" s="5">
        <v>540000</v>
      </c>
      <c r="C49" s="5">
        <v>0</v>
      </c>
      <c r="D49" s="4">
        <v>107033.87</v>
      </c>
      <c r="E49" s="4">
        <v>107033.87</v>
      </c>
      <c r="F49" s="20">
        <f t="shared" si="0"/>
        <v>0</v>
      </c>
    </row>
    <row r="50" spans="1:6" ht="30">
      <c r="A50" s="3" t="s">
        <v>113</v>
      </c>
      <c r="B50" s="5"/>
      <c r="C50" s="5">
        <v>0</v>
      </c>
      <c r="D50" s="4">
        <v>95792.4</v>
      </c>
      <c r="E50" s="4">
        <v>95792.4</v>
      </c>
      <c r="F50" s="20">
        <v>0</v>
      </c>
    </row>
    <row r="51" spans="1:6">
      <c r="A51" s="3" t="s">
        <v>30</v>
      </c>
      <c r="B51" s="5">
        <v>400000</v>
      </c>
      <c r="C51" s="5">
        <v>0</v>
      </c>
      <c r="D51" s="4">
        <v>40120</v>
      </c>
      <c r="E51" s="4">
        <v>40120</v>
      </c>
      <c r="F51" s="20">
        <v>0</v>
      </c>
    </row>
    <row r="52" spans="1:6">
      <c r="A52" s="3" t="s">
        <v>31</v>
      </c>
      <c r="B52" s="5">
        <v>300000</v>
      </c>
      <c r="C52" s="5">
        <v>0</v>
      </c>
      <c r="D52" s="4">
        <v>269500</v>
      </c>
      <c r="E52" s="4">
        <v>254049.45</v>
      </c>
      <c r="F52" s="20">
        <v>15450.55</v>
      </c>
    </row>
    <row r="53" spans="1:6">
      <c r="A53" s="3" t="s">
        <v>32</v>
      </c>
      <c r="B53" s="5">
        <v>200000</v>
      </c>
      <c r="C53" s="5">
        <v>0</v>
      </c>
      <c r="D53" s="4">
        <v>50500</v>
      </c>
      <c r="E53" s="4">
        <v>50439.51</v>
      </c>
      <c r="F53" s="20">
        <v>60.49</v>
      </c>
    </row>
    <row r="54" spans="1:6">
      <c r="A54" s="3" t="s">
        <v>60</v>
      </c>
      <c r="B54" s="5">
        <v>100000</v>
      </c>
      <c r="C54" s="5">
        <v>0</v>
      </c>
      <c r="D54" s="4">
        <v>0</v>
      </c>
      <c r="E54" s="4">
        <v>0</v>
      </c>
      <c r="F54" s="40">
        <f t="shared" si="0"/>
        <v>0</v>
      </c>
    </row>
    <row r="55" spans="1:6">
      <c r="A55" s="3" t="s">
        <v>114</v>
      </c>
      <c r="B55" s="5"/>
      <c r="C55" s="5">
        <v>0</v>
      </c>
      <c r="D55" s="4">
        <v>124724.3</v>
      </c>
      <c r="E55" s="4">
        <v>124724.3</v>
      </c>
      <c r="F55" s="40">
        <v>0</v>
      </c>
    </row>
    <row r="56" spans="1:6">
      <c r="A56" s="36" t="s">
        <v>33</v>
      </c>
      <c r="B56" s="37">
        <v>200000</v>
      </c>
      <c r="C56" s="37">
        <v>0</v>
      </c>
      <c r="D56" s="38">
        <v>0</v>
      </c>
      <c r="E56" s="38">
        <v>0</v>
      </c>
      <c r="F56" s="41">
        <f t="shared" si="0"/>
        <v>0</v>
      </c>
    </row>
    <row r="57" spans="1:6">
      <c r="A57" s="36" t="s">
        <v>102</v>
      </c>
      <c r="B57" s="37">
        <v>0</v>
      </c>
      <c r="C57" s="37">
        <v>30000</v>
      </c>
      <c r="D57" s="38">
        <v>11000</v>
      </c>
      <c r="E57" s="38">
        <v>15852.36</v>
      </c>
      <c r="F57" s="41">
        <v>-4852.3599999999997</v>
      </c>
    </row>
    <row r="58" spans="1:6">
      <c r="A58" s="36" t="s">
        <v>103</v>
      </c>
      <c r="B58" s="37">
        <v>0</v>
      </c>
      <c r="C58" s="37">
        <v>1100000</v>
      </c>
      <c r="D58" s="38">
        <v>1403649.42</v>
      </c>
      <c r="E58" s="38">
        <v>1403649.42</v>
      </c>
      <c r="F58" s="41">
        <f>D58-E58</f>
        <v>0</v>
      </c>
    </row>
    <row r="59" spans="1:6">
      <c r="A59" s="3" t="s">
        <v>34</v>
      </c>
      <c r="B59" s="5">
        <v>100000</v>
      </c>
      <c r="C59" s="5">
        <v>0</v>
      </c>
      <c r="D59" s="4">
        <v>29600</v>
      </c>
      <c r="E59" s="4">
        <v>23241.84</v>
      </c>
      <c r="F59" s="20">
        <v>6358.16</v>
      </c>
    </row>
    <row r="60" spans="1:6">
      <c r="A60" s="3" t="s">
        <v>35</v>
      </c>
      <c r="B60" s="5">
        <v>9840000</v>
      </c>
      <c r="C60" s="5">
        <v>0</v>
      </c>
      <c r="D60" s="4">
        <v>9840000</v>
      </c>
      <c r="E60" s="4">
        <v>5950000</v>
      </c>
      <c r="F60" s="20">
        <v>-360000</v>
      </c>
    </row>
    <row r="61" spans="1:6">
      <c r="A61" s="3" t="s">
        <v>36</v>
      </c>
      <c r="B61" s="5">
        <v>960000</v>
      </c>
      <c r="C61" s="5">
        <v>360000</v>
      </c>
      <c r="D61" s="4">
        <v>1320000</v>
      </c>
      <c r="E61" s="4">
        <v>371827.5</v>
      </c>
      <c r="F61" s="20">
        <f t="shared" si="0"/>
        <v>948172.5</v>
      </c>
    </row>
    <row r="62" spans="1:6">
      <c r="A62" s="3" t="s">
        <v>51</v>
      </c>
      <c r="B62" s="5">
        <v>125000</v>
      </c>
      <c r="C62" s="5">
        <v>0</v>
      </c>
      <c r="D62" s="4">
        <v>125000</v>
      </c>
      <c r="E62" s="23">
        <v>89750.8</v>
      </c>
      <c r="F62" s="20">
        <f>D62-E62</f>
        <v>35249.199999999997</v>
      </c>
    </row>
    <row r="63" spans="1:6" ht="30">
      <c r="A63" s="3" t="s">
        <v>37</v>
      </c>
      <c r="B63" s="5">
        <v>300000</v>
      </c>
      <c r="C63" s="5">
        <v>0</v>
      </c>
      <c r="D63" s="4">
        <v>43258.8</v>
      </c>
      <c r="E63" s="4">
        <v>43258.8</v>
      </c>
      <c r="F63" s="20">
        <f>D63-E63</f>
        <v>0</v>
      </c>
    </row>
    <row r="64" spans="1:6" ht="30">
      <c r="A64" s="3" t="s">
        <v>38</v>
      </c>
      <c r="B64" s="5">
        <v>800000</v>
      </c>
      <c r="C64" s="5">
        <v>0</v>
      </c>
      <c r="D64" s="4">
        <v>639486</v>
      </c>
      <c r="E64" s="4">
        <v>586717.09</v>
      </c>
      <c r="F64" s="20">
        <v>52768.91</v>
      </c>
    </row>
    <row r="65" spans="1:6">
      <c r="A65" s="3" t="s">
        <v>104</v>
      </c>
      <c r="B65" s="5">
        <v>0</v>
      </c>
      <c r="C65" s="5">
        <v>100000</v>
      </c>
      <c r="D65" s="4">
        <v>149726.20000000001</v>
      </c>
      <c r="E65" s="4">
        <v>149803.9</v>
      </c>
      <c r="F65" s="20">
        <f>D65-E65</f>
        <v>-77.699999999982538</v>
      </c>
    </row>
    <row r="66" spans="1:6">
      <c r="A66" s="3" t="s">
        <v>39</v>
      </c>
      <c r="B66" s="5">
        <v>800000</v>
      </c>
      <c r="C66" s="5">
        <v>0</v>
      </c>
      <c r="D66" s="4">
        <v>368700</v>
      </c>
      <c r="E66" s="4">
        <v>359914.4</v>
      </c>
      <c r="F66" s="20">
        <f>D66-E66</f>
        <v>8785.5999999999767</v>
      </c>
    </row>
    <row r="67" spans="1:6">
      <c r="A67" s="3" t="s">
        <v>40</v>
      </c>
      <c r="B67" s="5">
        <v>800000</v>
      </c>
      <c r="C67" s="5">
        <v>0</v>
      </c>
      <c r="D67" s="4">
        <v>215000</v>
      </c>
      <c r="E67" s="4">
        <v>227038.2</v>
      </c>
      <c r="F67" s="20">
        <f>D67-E67</f>
        <v>-12038.200000000012</v>
      </c>
    </row>
    <row r="68" spans="1:6" ht="30">
      <c r="A68" s="3" t="s">
        <v>61</v>
      </c>
      <c r="B68" s="5">
        <v>1195003</v>
      </c>
      <c r="C68" s="5">
        <v>-530000</v>
      </c>
      <c r="D68" s="4">
        <v>43497.04</v>
      </c>
      <c r="E68" s="4">
        <v>43497.04</v>
      </c>
      <c r="F68" s="20">
        <v>0</v>
      </c>
    </row>
    <row r="69" spans="1:6" ht="30">
      <c r="A69" s="3" t="s">
        <v>62</v>
      </c>
      <c r="B69" s="5">
        <v>100000</v>
      </c>
      <c r="C69" s="5">
        <v>0</v>
      </c>
      <c r="D69" s="4">
        <v>7000</v>
      </c>
      <c r="E69" s="4">
        <v>6903</v>
      </c>
      <c r="F69" s="20">
        <f t="shared" ref="F69:F94" si="1">D69-E69</f>
        <v>97</v>
      </c>
    </row>
    <row r="70" spans="1:6">
      <c r="A70" s="3" t="s">
        <v>63</v>
      </c>
      <c r="B70" s="5">
        <v>450000</v>
      </c>
      <c r="C70" s="5">
        <v>0</v>
      </c>
      <c r="D70" s="4">
        <v>0</v>
      </c>
      <c r="E70" s="4">
        <v>0</v>
      </c>
      <c r="F70" s="20">
        <f t="shared" si="1"/>
        <v>0</v>
      </c>
    </row>
    <row r="71" spans="1:6">
      <c r="A71" s="3" t="s">
        <v>41</v>
      </c>
      <c r="B71" s="5">
        <v>450000</v>
      </c>
      <c r="C71" s="5">
        <v>0</v>
      </c>
      <c r="D71" s="4">
        <v>1024910</v>
      </c>
      <c r="E71" s="4">
        <v>630392.46</v>
      </c>
      <c r="F71" s="20">
        <v>4504.71</v>
      </c>
    </row>
    <row r="72" spans="1:6">
      <c r="A72" s="3" t="s">
        <v>120</v>
      </c>
      <c r="B72" s="5">
        <v>0</v>
      </c>
      <c r="C72" s="5">
        <v>75490.8</v>
      </c>
      <c r="D72" s="4">
        <v>75490.8</v>
      </c>
      <c r="E72" s="4">
        <v>34290.800000000003</v>
      </c>
      <c r="F72" s="20">
        <v>41200</v>
      </c>
    </row>
    <row r="73" spans="1:6">
      <c r="A73" s="3" t="s">
        <v>42</v>
      </c>
      <c r="B73" s="5">
        <v>500000</v>
      </c>
      <c r="C73" s="5">
        <v>0</v>
      </c>
      <c r="D73" s="4">
        <v>93500</v>
      </c>
      <c r="E73" s="4">
        <v>75444.62</v>
      </c>
      <c r="F73" s="20">
        <f>D73-E73</f>
        <v>18055.380000000005</v>
      </c>
    </row>
    <row r="74" spans="1:6">
      <c r="A74" s="3" t="s">
        <v>64</v>
      </c>
      <c r="B74" s="5">
        <v>100000</v>
      </c>
      <c r="C74" s="5">
        <v>0</v>
      </c>
      <c r="D74" s="4">
        <v>0</v>
      </c>
      <c r="E74" s="4">
        <v>0</v>
      </c>
      <c r="F74" s="20">
        <f t="shared" si="1"/>
        <v>0</v>
      </c>
    </row>
    <row r="75" spans="1:6">
      <c r="A75" s="24" t="s">
        <v>86</v>
      </c>
      <c r="B75" s="5">
        <v>1500000</v>
      </c>
      <c r="C75" s="5">
        <v>0</v>
      </c>
      <c r="D75" s="5">
        <v>944000</v>
      </c>
      <c r="E75" s="4">
        <v>944000</v>
      </c>
      <c r="F75" s="20">
        <f>D75-E75</f>
        <v>0</v>
      </c>
    </row>
    <row r="76" spans="1:6">
      <c r="A76" s="3" t="s">
        <v>65</v>
      </c>
      <c r="B76" s="5">
        <v>300000</v>
      </c>
      <c r="C76" s="5">
        <v>0</v>
      </c>
      <c r="D76" s="5">
        <v>489692.1</v>
      </c>
      <c r="E76" s="4">
        <v>497174.83</v>
      </c>
      <c r="F76" s="20">
        <v>-7482.73</v>
      </c>
    </row>
    <row r="77" spans="1:6">
      <c r="A77" s="3"/>
      <c r="B77" s="5"/>
      <c r="C77" s="5"/>
      <c r="D77" s="4"/>
      <c r="E77" s="4"/>
      <c r="F77" s="20"/>
    </row>
    <row r="78" spans="1:6">
      <c r="A78" s="11" t="s">
        <v>5</v>
      </c>
      <c r="B78" s="12">
        <f>B79+B80+B81+B82+B83+B84+B85+B86+B88+B91+B92+B90</f>
        <v>4101644</v>
      </c>
      <c r="C78" s="12">
        <f>C79+C80+C81+C83+C82+C84+C85+C86+C88+C90+C91+C92+C93+C94</f>
        <v>0</v>
      </c>
      <c r="D78" s="12">
        <f>D79+D80+D81+D82+D83+D84+D85+D86+D88+D91+D92+D90+D87+D89</f>
        <v>7788835.75</v>
      </c>
      <c r="E78" s="19">
        <f>+E79+E82+E84+E87+E88+E92+E81+E89</f>
        <v>5063060.3899999987</v>
      </c>
      <c r="F78" s="26">
        <f>F79+F80+F81+F82+F83+F84+F85+F86+F88+F91+F92+F94+F90+F87+F89</f>
        <v>18691.669999999944</v>
      </c>
    </row>
    <row r="79" spans="1:6">
      <c r="A79" s="3" t="s">
        <v>43</v>
      </c>
      <c r="B79" s="4">
        <v>550000</v>
      </c>
      <c r="C79" s="4">
        <v>0</v>
      </c>
      <c r="D79" s="4">
        <v>1291988.8999999999</v>
      </c>
      <c r="E79" s="4">
        <v>1126141.26</v>
      </c>
      <c r="F79" s="20">
        <v>14487.67</v>
      </c>
    </row>
    <row r="80" spans="1:6">
      <c r="A80" s="3" t="s">
        <v>66</v>
      </c>
      <c r="B80" s="4">
        <v>200000</v>
      </c>
      <c r="C80" s="4">
        <v>0</v>
      </c>
      <c r="D80" s="4">
        <v>0</v>
      </c>
      <c r="E80" s="4">
        <v>0</v>
      </c>
      <c r="F80" s="20">
        <f t="shared" si="1"/>
        <v>0</v>
      </c>
    </row>
    <row r="81" spans="1:6" ht="30">
      <c r="A81" s="3" t="s">
        <v>44</v>
      </c>
      <c r="B81" s="4">
        <v>700000</v>
      </c>
      <c r="C81" s="4">
        <v>0</v>
      </c>
      <c r="D81" s="4">
        <v>1407520</v>
      </c>
      <c r="E81" s="4">
        <v>753534</v>
      </c>
      <c r="F81" s="20">
        <v>0.02</v>
      </c>
    </row>
    <row r="82" spans="1:6">
      <c r="A82" s="3" t="s">
        <v>45</v>
      </c>
      <c r="B82" s="4">
        <v>400000</v>
      </c>
      <c r="C82" s="4">
        <v>0</v>
      </c>
      <c r="D82" s="4">
        <v>81275.45</v>
      </c>
      <c r="E82" s="4">
        <v>81275.45</v>
      </c>
      <c r="F82" s="20">
        <v>0</v>
      </c>
    </row>
    <row r="83" spans="1:6" ht="30">
      <c r="A83" s="3" t="s">
        <v>67</v>
      </c>
      <c r="B83" s="4">
        <v>100000</v>
      </c>
      <c r="C83" s="4">
        <v>0</v>
      </c>
      <c r="D83" s="4">
        <v>0</v>
      </c>
      <c r="E83" s="4">
        <v>0</v>
      </c>
      <c r="F83" s="20">
        <f t="shared" si="1"/>
        <v>0</v>
      </c>
    </row>
    <row r="84" spans="1:6">
      <c r="A84" s="3" t="s">
        <v>68</v>
      </c>
      <c r="B84" s="4">
        <v>400000</v>
      </c>
      <c r="C84" s="4">
        <v>0</v>
      </c>
      <c r="D84" s="4">
        <v>2816916.11</v>
      </c>
      <c r="E84" s="4">
        <v>1348144.18</v>
      </c>
      <c r="F84" s="20">
        <v>0</v>
      </c>
    </row>
    <row r="85" spans="1:6">
      <c r="A85" s="24" t="s">
        <v>69</v>
      </c>
      <c r="B85" s="4">
        <v>100000</v>
      </c>
      <c r="C85" s="4">
        <v>0</v>
      </c>
      <c r="D85" s="23">
        <v>0</v>
      </c>
      <c r="E85" s="23">
        <v>0</v>
      </c>
      <c r="F85" s="20">
        <f t="shared" si="1"/>
        <v>0</v>
      </c>
    </row>
    <row r="86" spans="1:6">
      <c r="A86" s="24" t="s">
        <v>70</v>
      </c>
      <c r="B86" s="4">
        <v>100000</v>
      </c>
      <c r="C86" s="4">
        <v>0</v>
      </c>
      <c r="D86" s="23">
        <v>77067.259999999995</v>
      </c>
      <c r="E86" s="23">
        <v>0</v>
      </c>
      <c r="F86" s="20">
        <f t="shared" si="1"/>
        <v>77067.259999999995</v>
      </c>
    </row>
    <row r="87" spans="1:6">
      <c r="A87" s="24" t="s">
        <v>106</v>
      </c>
      <c r="B87" s="4">
        <v>0</v>
      </c>
      <c r="C87" s="4">
        <v>250000</v>
      </c>
      <c r="D87" s="23">
        <v>503944.03</v>
      </c>
      <c r="E87" s="23">
        <v>809685.48</v>
      </c>
      <c r="F87" s="20">
        <v>-738707.26</v>
      </c>
    </row>
    <row r="88" spans="1:6" ht="30">
      <c r="A88" s="24" t="s">
        <v>71</v>
      </c>
      <c r="B88" s="4">
        <v>551644</v>
      </c>
      <c r="C88" s="4">
        <v>0</v>
      </c>
      <c r="D88" s="23">
        <v>1125124</v>
      </c>
      <c r="E88" s="23">
        <v>573480</v>
      </c>
      <c r="F88" s="20">
        <v>551644</v>
      </c>
    </row>
    <row r="89" spans="1:6">
      <c r="A89" s="24" t="s">
        <v>118</v>
      </c>
      <c r="B89" s="4"/>
      <c r="C89" s="4">
        <v>90000</v>
      </c>
      <c r="D89" s="23">
        <v>110000</v>
      </c>
      <c r="E89" s="23">
        <v>95800.02</v>
      </c>
      <c r="F89" s="20">
        <v>14199.98</v>
      </c>
    </row>
    <row r="90" spans="1:6">
      <c r="A90" s="24" t="s">
        <v>85</v>
      </c>
      <c r="B90" s="4">
        <v>100000</v>
      </c>
      <c r="C90" s="4">
        <v>0</v>
      </c>
      <c r="D90" s="23">
        <v>100000</v>
      </c>
      <c r="E90" s="23">
        <v>0</v>
      </c>
      <c r="F90" s="20">
        <f t="shared" si="1"/>
        <v>100000</v>
      </c>
    </row>
    <row r="91" spans="1:6">
      <c r="A91" s="3" t="s">
        <v>46</v>
      </c>
      <c r="B91" s="4">
        <v>500000</v>
      </c>
      <c r="C91" s="4">
        <v>0</v>
      </c>
      <c r="D91" s="4">
        <v>0</v>
      </c>
      <c r="E91" s="4">
        <v>0</v>
      </c>
      <c r="F91" s="20">
        <f t="shared" si="1"/>
        <v>0</v>
      </c>
    </row>
    <row r="92" spans="1:6">
      <c r="A92" s="3" t="s">
        <v>72</v>
      </c>
      <c r="B92" s="4">
        <v>400000</v>
      </c>
      <c r="C92" s="4">
        <v>0</v>
      </c>
      <c r="D92" s="4">
        <v>275000</v>
      </c>
      <c r="E92" s="4">
        <v>275000</v>
      </c>
      <c r="F92" s="20">
        <v>0</v>
      </c>
    </row>
    <row r="93" spans="1:6">
      <c r="A93" s="3"/>
      <c r="B93" s="4"/>
      <c r="C93" s="4"/>
      <c r="D93" s="4"/>
      <c r="E93" s="4"/>
      <c r="F93" s="20"/>
    </row>
    <row r="94" spans="1:6">
      <c r="A94" s="3"/>
      <c r="B94" s="3"/>
      <c r="C94" s="3"/>
      <c r="D94" s="4"/>
      <c r="E94" s="4"/>
      <c r="F94" s="20">
        <f t="shared" si="1"/>
        <v>0</v>
      </c>
    </row>
    <row r="95" spans="1:6">
      <c r="A95" s="25" t="s">
        <v>73</v>
      </c>
      <c r="B95" s="27">
        <v>8000000</v>
      </c>
      <c r="C95" s="12">
        <f>C96</f>
        <v>0</v>
      </c>
      <c r="D95" s="12">
        <f>D96</f>
        <v>8000000</v>
      </c>
      <c r="E95" s="12">
        <f>E96</f>
        <v>1783564.87</v>
      </c>
      <c r="F95" s="26">
        <f>F96</f>
        <v>6216435.1299999999</v>
      </c>
    </row>
    <row r="96" spans="1:6">
      <c r="A96" s="3" t="s">
        <v>74</v>
      </c>
      <c r="B96" s="4">
        <v>8000000</v>
      </c>
      <c r="C96" s="4"/>
      <c r="D96" s="4">
        <v>8000000</v>
      </c>
      <c r="E96" s="4">
        <v>1783564.87</v>
      </c>
      <c r="F96" s="20">
        <f>D96-E96</f>
        <v>6216435.1299999999</v>
      </c>
    </row>
    <row r="97" spans="1:7">
      <c r="A97" s="14" t="s">
        <v>47</v>
      </c>
      <c r="B97" s="14"/>
      <c r="C97" s="14"/>
      <c r="D97" s="15"/>
      <c r="E97" s="21"/>
      <c r="F97" s="21"/>
    </row>
    <row r="98" spans="1:7">
      <c r="A98" s="16" t="s">
        <v>9</v>
      </c>
      <c r="B98" s="16"/>
      <c r="C98" s="16"/>
      <c r="D98" s="7"/>
    </row>
    <row r="99" spans="1:7">
      <c r="A99" s="16"/>
      <c r="B99" s="16"/>
      <c r="C99" s="16"/>
      <c r="D99" s="7"/>
    </row>
    <row r="100" spans="1:7">
      <c r="A100" s="6" t="s">
        <v>80</v>
      </c>
      <c r="B100" s="16"/>
      <c r="C100" s="16"/>
      <c r="D100" s="7"/>
      <c r="E100" s="18"/>
      <c r="F100" s="20"/>
    </row>
    <row r="101" spans="1:7">
      <c r="A101" s="6"/>
      <c r="B101" s="16"/>
      <c r="C101" s="16"/>
      <c r="D101" s="7"/>
      <c r="E101" s="20"/>
    </row>
    <row r="102" spans="1:7">
      <c r="A102" s="28" t="s">
        <v>87</v>
      </c>
      <c r="B102" s="16"/>
      <c r="C102" s="16"/>
      <c r="D102" s="7"/>
    </row>
    <row r="103" spans="1:7">
      <c r="A103" s="16"/>
      <c r="B103" s="16"/>
      <c r="C103" s="16"/>
      <c r="D103" s="7"/>
    </row>
    <row r="104" spans="1:7">
      <c r="A104" s="65" t="s">
        <v>117</v>
      </c>
      <c r="B104" s="16"/>
      <c r="C104" s="16"/>
      <c r="D104" s="7"/>
    </row>
    <row r="105" spans="1:7">
      <c r="A105" s="16"/>
      <c r="B105" s="16"/>
      <c r="C105" s="16"/>
      <c r="D105" s="7"/>
    </row>
    <row r="106" spans="1:7">
      <c r="A106" s="29" t="s">
        <v>81</v>
      </c>
      <c r="B106" s="6"/>
      <c r="C106" s="6"/>
      <c r="D106" s="6"/>
    </row>
    <row r="107" spans="1:7">
      <c r="A107" s="29" t="s">
        <v>82</v>
      </c>
      <c r="B107" s="6"/>
      <c r="C107" s="6"/>
      <c r="D107" s="6"/>
    </row>
    <row r="108" spans="1:7">
      <c r="A108" s="29" t="s">
        <v>83</v>
      </c>
      <c r="B108" s="6"/>
      <c r="C108" s="6"/>
      <c r="D108" s="6"/>
    </row>
    <row r="109" spans="1:7">
      <c r="A109" s="29"/>
      <c r="B109" s="6"/>
      <c r="C109" s="6"/>
      <c r="D109" s="6"/>
    </row>
    <row r="110" spans="1:7">
      <c r="A110" s="29"/>
      <c r="B110" s="6"/>
      <c r="C110" s="6"/>
      <c r="D110" s="6"/>
    </row>
    <row r="111" spans="1:7">
      <c r="A111" s="30"/>
      <c r="B111" s="31"/>
      <c r="C111" s="31"/>
      <c r="D111" s="31"/>
      <c r="E111" s="32"/>
      <c r="F111" s="32"/>
      <c r="G111" s="32"/>
    </row>
    <row r="112" spans="1:7">
      <c r="A112" s="33" t="s">
        <v>79</v>
      </c>
      <c r="B112" s="33"/>
      <c r="C112" s="33"/>
      <c r="D112" s="34"/>
      <c r="E112" s="32"/>
      <c r="F112" s="32"/>
      <c r="G112" s="32"/>
    </row>
    <row r="113" spans="1:7">
      <c r="A113" s="35" t="s">
        <v>78</v>
      </c>
      <c r="B113" s="35"/>
      <c r="C113" s="35"/>
      <c r="D113" s="35"/>
      <c r="E113" s="32"/>
      <c r="F113" s="32"/>
      <c r="G113" s="32"/>
    </row>
    <row r="114" spans="1:7">
      <c r="A114" s="35" t="s">
        <v>111</v>
      </c>
      <c r="B114" s="35"/>
      <c r="C114" s="35"/>
      <c r="D114" s="35"/>
      <c r="E114" s="32"/>
      <c r="F114" s="32"/>
      <c r="G114" s="32"/>
    </row>
    <row r="115" spans="1:7">
      <c r="A115" s="33" t="s">
        <v>50</v>
      </c>
      <c r="B115" s="33"/>
      <c r="C115" s="33"/>
      <c r="D115" s="33"/>
      <c r="E115" s="32"/>
      <c r="F115" s="32"/>
      <c r="G115" s="32"/>
    </row>
    <row r="116" spans="1:7">
      <c r="A116" s="32"/>
      <c r="B116" s="32"/>
      <c r="C116" s="32"/>
      <c r="D116" s="32"/>
      <c r="E116" s="32"/>
      <c r="F116" s="32"/>
      <c r="G116" s="32"/>
    </row>
    <row r="117" spans="1:7">
      <c r="A117" s="32"/>
      <c r="B117" s="32"/>
      <c r="C117" s="32"/>
      <c r="D117" s="32"/>
      <c r="E117" s="32"/>
      <c r="F117" s="32"/>
      <c r="G117" s="32"/>
    </row>
    <row r="118" spans="1:7">
      <c r="A118" s="22"/>
      <c r="B118" s="22"/>
      <c r="C118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2" manualBreakCount="2">
    <brk id="36" max="10" man="1"/>
    <brk id="77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06"/>
  <sheetViews>
    <sheetView tabSelected="1" topLeftCell="A71" zoomScaleNormal="100" workbookViewId="0">
      <selection activeCell="G96" sqref="G96"/>
    </sheetView>
  </sheetViews>
  <sheetFormatPr baseColWidth="10" defaultRowHeight="15"/>
  <cols>
    <col min="1" max="1" width="61.1406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>
      <c r="A5" s="71" t="s">
        <v>7</v>
      </c>
      <c r="B5" s="71"/>
      <c r="C5" s="71"/>
      <c r="D5" s="71"/>
    </row>
    <row r="6" spans="1:6" ht="15.75">
      <c r="A6" s="72" t="s">
        <v>8</v>
      </c>
      <c r="B6" s="72"/>
      <c r="C6" s="72"/>
      <c r="D6" s="72"/>
    </row>
    <row r="7" spans="1:6">
      <c r="A7" s="70" t="s">
        <v>121</v>
      </c>
      <c r="B7" s="70"/>
      <c r="C7" s="70"/>
      <c r="D7" s="70"/>
    </row>
    <row r="8" spans="1:6">
      <c r="A8" s="73" t="s">
        <v>93</v>
      </c>
      <c r="B8" s="73"/>
      <c r="C8" s="73"/>
      <c r="D8" s="73"/>
      <c r="E8" s="50"/>
      <c r="F8" s="50"/>
    </row>
    <row r="9" spans="1:6">
      <c r="A9" s="69" t="s">
        <v>108</v>
      </c>
      <c r="B9" s="69"/>
      <c r="C9" s="69"/>
      <c r="D9" s="69"/>
    </row>
    <row r="11" spans="1:6" ht="30">
      <c r="A11" s="48" t="s">
        <v>0</v>
      </c>
      <c r="B11" s="49" t="s">
        <v>52</v>
      </c>
      <c r="C11" s="49" t="s">
        <v>53</v>
      </c>
      <c r="D11" s="49" t="s">
        <v>84</v>
      </c>
    </row>
    <row r="12" spans="1:6">
      <c r="A12" s="44" t="s">
        <v>1</v>
      </c>
      <c r="B12" s="45">
        <f>+B13+B22+B41+B82+B99</f>
        <v>331676706</v>
      </c>
      <c r="C12" s="45">
        <f>+C13+C22+C41+C82+C99</f>
        <v>177377073</v>
      </c>
      <c r="D12" s="45">
        <f>+D13+D22+D41+D82+D99</f>
        <v>134640592.47999999</v>
      </c>
      <c r="F12" s="20"/>
    </row>
    <row r="13" spans="1:6">
      <c r="A13" s="46" t="s">
        <v>2</v>
      </c>
      <c r="B13" s="45">
        <f>+B14+B15+B16+B17+B18+B19+B20</f>
        <v>228257040</v>
      </c>
      <c r="C13" s="45">
        <f>+C14+C15+C16+C18+C19+C20</f>
        <v>120734883.80000001</v>
      </c>
      <c r="D13" s="45">
        <f>+D14+D15+D17+D16+D18+D19+D20</f>
        <v>107522156.19999999</v>
      </c>
      <c r="F13" s="20"/>
    </row>
    <row r="14" spans="1:6">
      <c r="A14" s="46" t="s">
        <v>10</v>
      </c>
      <c r="B14" s="47">
        <v>143746956</v>
      </c>
      <c r="C14" s="47">
        <v>75062140.650000006</v>
      </c>
      <c r="D14" s="47">
        <v>68684815.349999994</v>
      </c>
      <c r="F14" s="18"/>
    </row>
    <row r="15" spans="1:6">
      <c r="A15" s="46" t="s">
        <v>11</v>
      </c>
      <c r="B15" s="47">
        <v>10800000</v>
      </c>
      <c r="C15" s="47">
        <v>6300000</v>
      </c>
      <c r="D15" s="47">
        <f>B15-C15</f>
        <v>4500000</v>
      </c>
      <c r="F15" s="20"/>
    </row>
    <row r="16" spans="1:6">
      <c r="A16" s="46" t="s">
        <v>54</v>
      </c>
      <c r="B16" s="47">
        <v>42906312</v>
      </c>
      <c r="C16" s="47">
        <v>30946682</v>
      </c>
      <c r="D16" s="47">
        <f>B16-C16</f>
        <v>11959630</v>
      </c>
      <c r="F16" s="20"/>
    </row>
    <row r="17" spans="1:6">
      <c r="A17" s="46" t="s">
        <v>12</v>
      </c>
      <c r="B17" s="47">
        <v>15086637</v>
      </c>
      <c r="C17" s="47">
        <v>0</v>
      </c>
      <c r="D17" s="47">
        <v>15086637</v>
      </c>
      <c r="F17" s="20"/>
    </row>
    <row r="18" spans="1:6">
      <c r="A18" s="46" t="s">
        <v>13</v>
      </c>
      <c r="B18" s="47">
        <v>10094781</v>
      </c>
      <c r="C18" s="47">
        <v>5860581.25</v>
      </c>
      <c r="D18" s="47">
        <f>B18-C18</f>
        <v>4234199.75</v>
      </c>
    </row>
    <row r="19" spans="1:6">
      <c r="A19" s="46" t="s">
        <v>14</v>
      </c>
      <c r="B19" s="47">
        <v>4107479</v>
      </c>
      <c r="C19" s="47">
        <v>2194119.73</v>
      </c>
      <c r="D19" s="47">
        <f>B19-C19</f>
        <v>1913359.27</v>
      </c>
    </row>
    <row r="20" spans="1:6">
      <c r="A20" s="46" t="s">
        <v>88</v>
      </c>
      <c r="B20" s="47">
        <v>1514875</v>
      </c>
      <c r="C20" s="47">
        <v>371360.17</v>
      </c>
      <c r="D20" s="47">
        <f>B20-C20</f>
        <v>1143514.83</v>
      </c>
    </row>
    <row r="21" spans="1:6">
      <c r="A21" s="46"/>
      <c r="B21" s="47"/>
      <c r="C21" s="47"/>
      <c r="D21" s="47"/>
      <c r="F21" s="20"/>
    </row>
    <row r="22" spans="1:6">
      <c r="A22" s="51" t="s">
        <v>3</v>
      </c>
      <c r="B22" s="52">
        <f>+B23+B24+B25+B26+B27+B28+B29+B30+B34+B35+B36+B37+B38+B39</f>
        <v>24152060.529999997</v>
      </c>
      <c r="C22" s="52">
        <f>+C23+C25+C26+C34+C38+C35+C39+C24+C33+C27+C28+C29</f>
        <v>8738813.120000001</v>
      </c>
      <c r="D22" s="52">
        <f>+D23+D24+D25+D26+D27+D29+D31+D32+D33+D34+D35+D36+D37+D39+D38+D28+D30</f>
        <v>3101303.4099999997</v>
      </c>
    </row>
    <row r="23" spans="1:6">
      <c r="A23" s="64" t="s">
        <v>15</v>
      </c>
      <c r="B23" s="47">
        <v>6469000</v>
      </c>
      <c r="C23" s="47">
        <v>3929337.59</v>
      </c>
      <c r="D23" s="47">
        <f>B23-C23</f>
        <v>2539662.41</v>
      </c>
    </row>
    <row r="24" spans="1:6">
      <c r="A24" s="46" t="s">
        <v>16</v>
      </c>
      <c r="B24" s="47">
        <v>200000</v>
      </c>
      <c r="C24" s="47">
        <v>162252.29</v>
      </c>
      <c r="D24" s="47">
        <f>B24-C24</f>
        <v>37747.709999999992</v>
      </c>
    </row>
    <row r="25" spans="1:6">
      <c r="A25" s="46" t="s">
        <v>55</v>
      </c>
      <c r="B25" s="47">
        <v>250000</v>
      </c>
      <c r="C25" s="47">
        <v>249999.52</v>
      </c>
      <c r="D25" s="47">
        <v>0.48</v>
      </c>
    </row>
    <row r="26" spans="1:6">
      <c r="A26" s="46" t="s">
        <v>17</v>
      </c>
      <c r="B26" s="47">
        <v>350000</v>
      </c>
      <c r="C26" s="47">
        <v>174196.2</v>
      </c>
      <c r="D26" s="47">
        <f>B26-C26</f>
        <v>175803.8</v>
      </c>
    </row>
    <row r="27" spans="1:6">
      <c r="A27" s="46" t="s">
        <v>56</v>
      </c>
      <c r="B27" s="47">
        <v>175000</v>
      </c>
      <c r="C27" s="47">
        <v>174999.9</v>
      </c>
      <c r="D27" s="47">
        <v>0.1</v>
      </c>
    </row>
    <row r="28" spans="1:6">
      <c r="A28" s="46" t="s">
        <v>115</v>
      </c>
      <c r="B28" s="47">
        <v>15012330.01</v>
      </c>
      <c r="C28" s="47">
        <v>3002466.01</v>
      </c>
      <c r="D28" s="47">
        <v>0</v>
      </c>
    </row>
    <row r="29" spans="1:6">
      <c r="A29" s="46" t="s">
        <v>18</v>
      </c>
      <c r="B29" s="47">
        <v>130000</v>
      </c>
      <c r="C29" s="47">
        <v>95573.25</v>
      </c>
      <c r="D29" s="47">
        <f>B29-C29</f>
        <v>34426.75</v>
      </c>
    </row>
    <row r="30" spans="1:6">
      <c r="A30" s="46" t="s">
        <v>123</v>
      </c>
      <c r="B30" s="47">
        <v>236000</v>
      </c>
      <c r="C30" s="47">
        <v>0</v>
      </c>
      <c r="D30" s="47">
        <v>57820</v>
      </c>
    </row>
    <row r="31" spans="1:6">
      <c r="A31" s="46" t="s">
        <v>89</v>
      </c>
      <c r="B31" s="47">
        <v>0</v>
      </c>
      <c r="C31" s="47">
        <v>0</v>
      </c>
      <c r="D31" s="47">
        <f t="shared" ref="D31:D39" si="0">B31-C31</f>
        <v>0</v>
      </c>
    </row>
    <row r="32" spans="1:6">
      <c r="A32" s="46" t="s">
        <v>90</v>
      </c>
      <c r="B32" s="47">
        <v>0</v>
      </c>
      <c r="C32" s="47">
        <v>0</v>
      </c>
      <c r="D32" s="47">
        <f t="shared" si="0"/>
        <v>0</v>
      </c>
    </row>
    <row r="33" spans="1:4">
      <c r="A33" s="46" t="s">
        <v>19</v>
      </c>
      <c r="B33" s="47">
        <v>0</v>
      </c>
      <c r="C33" s="47">
        <v>0</v>
      </c>
      <c r="D33" s="47">
        <f t="shared" si="0"/>
        <v>0</v>
      </c>
    </row>
    <row r="34" spans="1:4">
      <c r="A34" s="46" t="s">
        <v>57</v>
      </c>
      <c r="B34" s="47">
        <v>326892.55</v>
      </c>
      <c r="C34" s="47">
        <v>123900</v>
      </c>
      <c r="D34" s="47">
        <v>79092.55</v>
      </c>
    </row>
    <row r="35" spans="1:4">
      <c r="A35" s="46" t="s">
        <v>58</v>
      </c>
      <c r="B35" s="47">
        <v>227000</v>
      </c>
      <c r="C35" s="47">
        <v>212400</v>
      </c>
      <c r="D35" s="47">
        <f>B35-C35</f>
        <v>14600</v>
      </c>
    </row>
    <row r="36" spans="1:4">
      <c r="A36" s="46" t="s">
        <v>20</v>
      </c>
      <c r="B36" s="47">
        <v>100000</v>
      </c>
      <c r="C36" s="47">
        <v>0</v>
      </c>
      <c r="D36" s="47">
        <f t="shared" si="0"/>
        <v>100000</v>
      </c>
    </row>
    <row r="37" spans="1:4">
      <c r="A37" s="46" t="s">
        <v>91</v>
      </c>
      <c r="B37" s="47">
        <v>37198</v>
      </c>
      <c r="C37" s="47">
        <v>0</v>
      </c>
      <c r="D37" s="47">
        <f t="shared" si="0"/>
        <v>37198</v>
      </c>
    </row>
    <row r="38" spans="1:4">
      <c r="A38" s="46" t="s">
        <v>107</v>
      </c>
      <c r="B38" s="47">
        <v>288640</v>
      </c>
      <c r="C38" s="47">
        <v>263968.69</v>
      </c>
      <c r="D38" s="47">
        <f t="shared" si="0"/>
        <v>24671.309999999998</v>
      </c>
    </row>
    <row r="39" spans="1:4">
      <c r="A39" s="46" t="s">
        <v>75</v>
      </c>
      <c r="B39" s="47">
        <v>349999.97</v>
      </c>
      <c r="C39" s="47">
        <v>349719.67</v>
      </c>
      <c r="D39" s="47">
        <f t="shared" si="0"/>
        <v>280.29999999998836</v>
      </c>
    </row>
    <row r="40" spans="1:4">
      <c r="A40" s="46"/>
      <c r="B40" s="47"/>
      <c r="C40" s="47"/>
      <c r="D40" s="47"/>
    </row>
    <row r="41" spans="1:4">
      <c r="A41" s="51" t="s">
        <v>4</v>
      </c>
      <c r="B41" s="52">
        <f>+B42+B43+B44+B45+B46+B47+B48+B49+B50+B51+B53+B54+B55+B56+B57+B59+B61+B62+B63+B64+B65+B66+B67+B68+B69+B70+B71+B72+B73+B75+B76+B77+B79+B80</f>
        <v>63478769.719999991</v>
      </c>
      <c r="C41" s="52">
        <f>+C42+C43+C44+C45+C46+C47+C48+C49+C50+C51+C53+C54+C55+C56+C57+C59+C61+C62+C63+C64+C65+C66+C67+C68+C69+C70+C71+C72+C73+C75+C76+C77+C79+C80</f>
        <v>41056750.82</v>
      </c>
      <c r="D41" s="52">
        <f>+D42+D43+D44+D45+D47+D48+D49+D51+D56+D57+D61+D63+D64+D65+D66+D68+D69+D70+D71+D73+D75+D76+D77+D80</f>
        <v>17782006.069999997</v>
      </c>
    </row>
    <row r="42" spans="1:4">
      <c r="A42" s="46" t="s">
        <v>21</v>
      </c>
      <c r="B42" s="47">
        <v>36668019</v>
      </c>
      <c r="C42" s="47">
        <v>21135307</v>
      </c>
      <c r="D42" s="47">
        <f>+B42-C42</f>
        <v>15532712</v>
      </c>
    </row>
    <row r="43" spans="1:4">
      <c r="A43" s="46" t="s">
        <v>22</v>
      </c>
      <c r="B43" s="47">
        <v>615650</v>
      </c>
      <c r="C43" s="47">
        <v>608290</v>
      </c>
      <c r="D43" s="47">
        <v>7360</v>
      </c>
    </row>
    <row r="44" spans="1:4">
      <c r="A44" s="46" t="s">
        <v>23</v>
      </c>
      <c r="B44" s="47">
        <v>714500</v>
      </c>
      <c r="C44" s="47">
        <v>22000</v>
      </c>
      <c r="D44" s="47">
        <f>+B44-C44</f>
        <v>692500</v>
      </c>
    </row>
    <row r="45" spans="1:4">
      <c r="A45" s="46" t="s">
        <v>77</v>
      </c>
      <c r="B45" s="47">
        <v>555034.61</v>
      </c>
      <c r="C45" s="47">
        <v>82830.69</v>
      </c>
      <c r="D45" s="47">
        <f>+B45-C45</f>
        <v>472203.92</v>
      </c>
    </row>
    <row r="46" spans="1:4">
      <c r="A46" s="46" t="s">
        <v>24</v>
      </c>
      <c r="B46" s="47">
        <v>306505</v>
      </c>
      <c r="C46" s="47">
        <v>306505</v>
      </c>
      <c r="D46" s="47">
        <v>0</v>
      </c>
    </row>
    <row r="47" spans="1:4">
      <c r="A47" s="46" t="s">
        <v>25</v>
      </c>
      <c r="B47" s="47">
        <v>2521219</v>
      </c>
      <c r="C47" s="47">
        <v>2519996.2000000002</v>
      </c>
      <c r="D47" s="47">
        <f>+B47-C47</f>
        <v>1222.7999999998137</v>
      </c>
    </row>
    <row r="48" spans="1:4">
      <c r="A48" s="46" t="s">
        <v>26</v>
      </c>
      <c r="B48" s="47">
        <v>3532000</v>
      </c>
      <c r="C48" s="47">
        <v>3202248.6</v>
      </c>
      <c r="D48" s="47">
        <f t="shared" ref="D48:D80" si="1">+B48-C48</f>
        <v>329751.39999999991</v>
      </c>
    </row>
    <row r="49" spans="1:5">
      <c r="A49" s="46" t="s">
        <v>27</v>
      </c>
      <c r="B49" s="47">
        <v>329000</v>
      </c>
      <c r="C49" s="47">
        <v>322635.59999999998</v>
      </c>
      <c r="D49" s="47">
        <f t="shared" si="1"/>
        <v>6364.4000000000233</v>
      </c>
    </row>
    <row r="50" spans="1:5">
      <c r="A50" s="46" t="s">
        <v>28</v>
      </c>
      <c r="B50" s="47">
        <v>475105.88</v>
      </c>
      <c r="C50" s="47">
        <v>475105.88</v>
      </c>
      <c r="D50" s="47">
        <f t="shared" si="1"/>
        <v>0</v>
      </c>
    </row>
    <row r="51" spans="1:5">
      <c r="A51" s="46" t="s">
        <v>76</v>
      </c>
      <c r="B51" s="47">
        <v>250555.3</v>
      </c>
      <c r="C51" s="47">
        <v>256915.26</v>
      </c>
      <c r="D51" s="47">
        <f t="shared" si="1"/>
        <v>-6359.960000000021</v>
      </c>
    </row>
    <row r="52" spans="1:5">
      <c r="A52" s="46" t="s">
        <v>29</v>
      </c>
      <c r="B52" s="47">
        <v>0</v>
      </c>
      <c r="C52" s="47">
        <v>0</v>
      </c>
      <c r="D52" s="47">
        <f t="shared" si="1"/>
        <v>0</v>
      </c>
    </row>
    <row r="53" spans="1:5">
      <c r="A53" s="46" t="s">
        <v>59</v>
      </c>
      <c r="B53" s="47">
        <v>107033.87</v>
      </c>
      <c r="C53" s="47">
        <v>107033.87</v>
      </c>
      <c r="D53" s="47">
        <f t="shared" si="1"/>
        <v>0</v>
      </c>
    </row>
    <row r="54" spans="1:5">
      <c r="A54" s="46" t="s">
        <v>116</v>
      </c>
      <c r="B54" s="47">
        <v>95792.4</v>
      </c>
      <c r="C54" s="47">
        <v>95792.4</v>
      </c>
      <c r="D54" s="47">
        <f t="shared" si="1"/>
        <v>0</v>
      </c>
    </row>
    <row r="55" spans="1:5">
      <c r="A55" s="46" t="s">
        <v>30</v>
      </c>
      <c r="B55" s="47">
        <v>40120</v>
      </c>
      <c r="C55" s="47">
        <v>40120</v>
      </c>
      <c r="D55" s="47">
        <f t="shared" si="1"/>
        <v>0</v>
      </c>
      <c r="E55" s="62"/>
    </row>
    <row r="56" spans="1:5">
      <c r="A56" s="46" t="s">
        <v>31</v>
      </c>
      <c r="B56" s="47">
        <v>269500</v>
      </c>
      <c r="C56" s="47">
        <v>254049.45</v>
      </c>
      <c r="D56" s="47">
        <f t="shared" si="1"/>
        <v>15450.549999999988</v>
      </c>
    </row>
    <row r="57" spans="1:5">
      <c r="A57" s="46" t="s">
        <v>32</v>
      </c>
      <c r="B57" s="47">
        <v>50500</v>
      </c>
      <c r="C57" s="47">
        <v>50439.51</v>
      </c>
      <c r="D57" s="47">
        <f t="shared" si="1"/>
        <v>60.489999999997963</v>
      </c>
    </row>
    <row r="58" spans="1:5">
      <c r="A58" s="46" t="s">
        <v>60</v>
      </c>
      <c r="B58" s="47">
        <v>0</v>
      </c>
      <c r="C58" s="47">
        <v>0</v>
      </c>
      <c r="D58" s="47">
        <f t="shared" si="1"/>
        <v>0</v>
      </c>
    </row>
    <row r="59" spans="1:5">
      <c r="A59" s="46" t="s">
        <v>114</v>
      </c>
      <c r="B59" s="47">
        <v>124724.3</v>
      </c>
      <c r="C59" s="47">
        <v>124724.3</v>
      </c>
      <c r="D59" s="47">
        <f t="shared" si="1"/>
        <v>0</v>
      </c>
    </row>
    <row r="60" spans="1:5">
      <c r="A60" s="46" t="s">
        <v>33</v>
      </c>
      <c r="B60" s="47">
        <v>0</v>
      </c>
      <c r="C60" s="47">
        <v>0</v>
      </c>
      <c r="D60" s="47">
        <f t="shared" si="1"/>
        <v>0</v>
      </c>
    </row>
    <row r="61" spans="1:5">
      <c r="A61" s="46" t="s">
        <v>102</v>
      </c>
      <c r="B61" s="47">
        <v>11000</v>
      </c>
      <c r="C61" s="47">
        <v>15852.36</v>
      </c>
      <c r="D61" s="47">
        <f t="shared" si="1"/>
        <v>-4852.3600000000006</v>
      </c>
    </row>
    <row r="62" spans="1:5">
      <c r="A62" s="46" t="s">
        <v>103</v>
      </c>
      <c r="B62" s="47">
        <v>1403649.42</v>
      </c>
      <c r="C62" s="47">
        <v>1403649.42</v>
      </c>
      <c r="D62" s="47">
        <f t="shared" si="1"/>
        <v>0</v>
      </c>
    </row>
    <row r="63" spans="1:5">
      <c r="A63" s="46" t="s">
        <v>34</v>
      </c>
      <c r="B63" s="47">
        <v>29600</v>
      </c>
      <c r="C63" s="47">
        <v>23241.84</v>
      </c>
      <c r="D63" s="47">
        <f t="shared" si="1"/>
        <v>6358.16</v>
      </c>
      <c r="E63" s="63"/>
    </row>
    <row r="64" spans="1:5">
      <c r="A64" s="46" t="s">
        <v>35</v>
      </c>
      <c r="B64" s="47">
        <v>9840000</v>
      </c>
      <c r="C64" s="47">
        <v>5950000</v>
      </c>
      <c r="D64" s="47">
        <v>-360000</v>
      </c>
    </row>
    <row r="65" spans="1:4">
      <c r="A65" s="46" t="s">
        <v>36</v>
      </c>
      <c r="B65" s="47">
        <v>1320000</v>
      </c>
      <c r="C65" s="47">
        <v>371827.5</v>
      </c>
      <c r="D65" s="47">
        <f t="shared" si="1"/>
        <v>948172.5</v>
      </c>
    </row>
    <row r="66" spans="1:4">
      <c r="A66" s="46" t="s">
        <v>51</v>
      </c>
      <c r="B66" s="47">
        <v>125000</v>
      </c>
      <c r="C66" s="47">
        <v>89750.8</v>
      </c>
      <c r="D66" s="47">
        <f t="shared" si="1"/>
        <v>35249.199999999997</v>
      </c>
    </row>
    <row r="67" spans="1:4">
      <c r="A67" s="46" t="s">
        <v>37</v>
      </c>
      <c r="B67" s="47">
        <v>43258.8</v>
      </c>
      <c r="C67" s="47">
        <v>43258.8</v>
      </c>
      <c r="D67" s="47">
        <f t="shared" si="1"/>
        <v>0</v>
      </c>
    </row>
    <row r="68" spans="1:4">
      <c r="A68" s="46" t="s">
        <v>38</v>
      </c>
      <c r="B68" s="47">
        <v>639486</v>
      </c>
      <c r="C68" s="47">
        <v>586717.09</v>
      </c>
      <c r="D68" s="47">
        <f t="shared" si="1"/>
        <v>52768.910000000033</v>
      </c>
    </row>
    <row r="69" spans="1:4">
      <c r="A69" s="46" t="s">
        <v>104</v>
      </c>
      <c r="B69" s="47">
        <v>149726.20000000001</v>
      </c>
      <c r="C69" s="47">
        <v>149803.9</v>
      </c>
      <c r="D69" s="47">
        <f t="shared" si="1"/>
        <v>-77.699999999982538</v>
      </c>
    </row>
    <row r="70" spans="1:4">
      <c r="A70" s="46" t="s">
        <v>39</v>
      </c>
      <c r="B70" s="47">
        <v>368700</v>
      </c>
      <c r="C70" s="47">
        <v>359914.4</v>
      </c>
      <c r="D70" s="47">
        <f t="shared" si="1"/>
        <v>8785.5999999999767</v>
      </c>
    </row>
    <row r="71" spans="1:4">
      <c r="A71" s="46" t="s">
        <v>40</v>
      </c>
      <c r="B71" s="47">
        <v>215000</v>
      </c>
      <c r="C71" s="47">
        <v>227038.2</v>
      </c>
      <c r="D71" s="47">
        <f t="shared" si="1"/>
        <v>-12038.200000000012</v>
      </c>
    </row>
    <row r="72" spans="1:4">
      <c r="A72" s="46" t="s">
        <v>61</v>
      </c>
      <c r="B72" s="47">
        <v>43497.04</v>
      </c>
      <c r="C72" s="47">
        <v>43497.04</v>
      </c>
      <c r="D72" s="47">
        <f t="shared" si="1"/>
        <v>0</v>
      </c>
    </row>
    <row r="73" spans="1:4">
      <c r="A73" s="46" t="s">
        <v>62</v>
      </c>
      <c r="B73" s="47">
        <v>7000</v>
      </c>
      <c r="C73" s="47">
        <v>6903</v>
      </c>
      <c r="D73" s="47">
        <f t="shared" si="1"/>
        <v>97</v>
      </c>
    </row>
    <row r="74" spans="1:4">
      <c r="A74" s="46" t="s">
        <v>63</v>
      </c>
      <c r="B74" s="47">
        <v>0</v>
      </c>
      <c r="C74" s="47">
        <v>0</v>
      </c>
      <c r="D74" s="47">
        <f t="shared" si="1"/>
        <v>0</v>
      </c>
    </row>
    <row r="75" spans="1:4">
      <c r="A75" s="46" t="s">
        <v>41</v>
      </c>
      <c r="B75" s="47">
        <v>1024910</v>
      </c>
      <c r="C75" s="47">
        <v>630392.46</v>
      </c>
      <c r="D75" s="47">
        <v>4504.71</v>
      </c>
    </row>
    <row r="76" spans="1:4">
      <c r="A76" s="46" t="s">
        <v>124</v>
      </c>
      <c r="B76" s="47">
        <v>75490.8</v>
      </c>
      <c r="C76" s="47">
        <v>34290.800000000003</v>
      </c>
      <c r="D76" s="47">
        <f t="shared" si="1"/>
        <v>41200</v>
      </c>
    </row>
    <row r="77" spans="1:4">
      <c r="A77" s="46" t="s">
        <v>42</v>
      </c>
      <c r="B77" s="47">
        <v>93500</v>
      </c>
      <c r="C77" s="47">
        <v>75444.62</v>
      </c>
      <c r="D77" s="47">
        <f t="shared" si="1"/>
        <v>18055.380000000005</v>
      </c>
    </row>
    <row r="78" spans="1:4">
      <c r="A78" s="46" t="s">
        <v>64</v>
      </c>
      <c r="B78" s="47">
        <v>0</v>
      </c>
      <c r="C78" s="47">
        <v>0</v>
      </c>
      <c r="D78" s="47">
        <f t="shared" si="1"/>
        <v>0</v>
      </c>
    </row>
    <row r="79" spans="1:4">
      <c r="A79" s="46" t="s">
        <v>86</v>
      </c>
      <c r="B79" s="47">
        <v>944000</v>
      </c>
      <c r="C79" s="47">
        <v>944000</v>
      </c>
      <c r="D79" s="47">
        <f t="shared" si="1"/>
        <v>0</v>
      </c>
    </row>
    <row r="80" spans="1:4">
      <c r="A80" s="46" t="s">
        <v>65</v>
      </c>
      <c r="B80" s="47">
        <v>489692.1</v>
      </c>
      <c r="C80" s="47">
        <v>497174.83</v>
      </c>
      <c r="D80" s="47">
        <f t="shared" si="1"/>
        <v>-7482.7300000000396</v>
      </c>
    </row>
    <row r="81" spans="1:4">
      <c r="A81" s="46"/>
      <c r="B81" s="47"/>
      <c r="C81" s="47"/>
      <c r="D81" s="47"/>
    </row>
    <row r="82" spans="1:4">
      <c r="A82" s="51" t="s">
        <v>5</v>
      </c>
      <c r="B82" s="52">
        <f>B83+B84+B85+B86+B87+B88+B89+B90+B91+B92+B94+B95+B96+B93</f>
        <v>7788835.75</v>
      </c>
      <c r="C82" s="52">
        <f>+C83+C85+C86+C88+C91+C92+C96+C93</f>
        <v>5063060.3899999987</v>
      </c>
      <c r="D82" s="52">
        <f>+D83+D84+D85+D86+D87+D88+D89+D90+D91+D92+D94+D95+D96+D93</f>
        <v>18691.66999999994</v>
      </c>
    </row>
    <row r="83" spans="1:4">
      <c r="A83" s="46" t="s">
        <v>43</v>
      </c>
      <c r="B83" s="47">
        <v>1291988.8999999999</v>
      </c>
      <c r="C83" s="47">
        <v>1126141.26</v>
      </c>
      <c r="D83" s="47">
        <v>14487.67</v>
      </c>
    </row>
    <row r="84" spans="1:4">
      <c r="A84" s="46" t="s">
        <v>66</v>
      </c>
      <c r="B84" s="47">
        <v>0</v>
      </c>
      <c r="C84" s="47">
        <v>0</v>
      </c>
      <c r="D84" s="47">
        <v>0</v>
      </c>
    </row>
    <row r="85" spans="1:4">
      <c r="A85" s="46" t="s">
        <v>44</v>
      </c>
      <c r="B85" s="47">
        <v>1407520</v>
      </c>
      <c r="C85" s="47">
        <v>753534</v>
      </c>
      <c r="D85" s="47">
        <v>0.02</v>
      </c>
    </row>
    <row r="86" spans="1:4">
      <c r="A86" s="46" t="s">
        <v>45</v>
      </c>
      <c r="B86" s="47">
        <v>81275.45</v>
      </c>
      <c r="C86" s="47">
        <v>81275.45</v>
      </c>
      <c r="D86" s="47">
        <v>0</v>
      </c>
    </row>
    <row r="87" spans="1:4">
      <c r="A87" s="46" t="s">
        <v>67</v>
      </c>
      <c r="B87" s="47">
        <v>0</v>
      </c>
      <c r="C87" s="47">
        <v>0</v>
      </c>
      <c r="D87" s="47">
        <v>0</v>
      </c>
    </row>
    <row r="88" spans="1:4">
      <c r="A88" s="46" t="s">
        <v>68</v>
      </c>
      <c r="B88" s="47">
        <v>2816916.11</v>
      </c>
      <c r="C88" s="47">
        <v>1348144.18</v>
      </c>
      <c r="D88" s="47">
        <v>0</v>
      </c>
    </row>
    <row r="89" spans="1:4">
      <c r="A89" s="46" t="s">
        <v>69</v>
      </c>
      <c r="B89" s="47">
        <v>0</v>
      </c>
      <c r="C89" s="47">
        <v>0</v>
      </c>
      <c r="D89" s="47">
        <v>0</v>
      </c>
    </row>
    <row r="90" spans="1:4">
      <c r="A90" s="46" t="s">
        <v>70</v>
      </c>
      <c r="B90" s="47">
        <v>77067.259999999995</v>
      </c>
      <c r="C90" s="47">
        <v>0</v>
      </c>
      <c r="D90" s="47">
        <f>B90-C90</f>
        <v>77067.259999999995</v>
      </c>
    </row>
    <row r="91" spans="1:4">
      <c r="A91" s="46" t="s">
        <v>105</v>
      </c>
      <c r="B91" s="47">
        <v>503944.03</v>
      </c>
      <c r="C91" s="47">
        <v>809685.48</v>
      </c>
      <c r="D91" s="47">
        <v>-738707.26</v>
      </c>
    </row>
    <row r="92" spans="1:4">
      <c r="A92" s="46" t="s">
        <v>71</v>
      </c>
      <c r="B92" s="47">
        <v>1125124</v>
      </c>
      <c r="C92" s="47">
        <v>573480</v>
      </c>
      <c r="D92" s="47">
        <v>551644</v>
      </c>
    </row>
    <row r="93" spans="1:4">
      <c r="A93" s="46" t="s">
        <v>118</v>
      </c>
      <c r="B93" s="47">
        <v>110000</v>
      </c>
      <c r="C93" s="47">
        <v>95800.02</v>
      </c>
      <c r="D93" s="47">
        <f>B93-C93</f>
        <v>14199.979999999996</v>
      </c>
    </row>
    <row r="94" spans="1:4">
      <c r="A94" s="46" t="s">
        <v>85</v>
      </c>
      <c r="B94" s="47">
        <v>100000</v>
      </c>
      <c r="C94" s="47">
        <v>0</v>
      </c>
      <c r="D94" s="47">
        <v>100000</v>
      </c>
    </row>
    <row r="95" spans="1:4">
      <c r="A95" s="46" t="s">
        <v>46</v>
      </c>
      <c r="B95" s="47">
        <v>0</v>
      </c>
      <c r="C95" s="47">
        <v>0</v>
      </c>
      <c r="D95" s="47">
        <v>0</v>
      </c>
    </row>
    <row r="96" spans="1:4">
      <c r="A96" s="46" t="s">
        <v>72</v>
      </c>
      <c r="B96" s="47">
        <v>275000</v>
      </c>
      <c r="C96" s="47">
        <v>275000</v>
      </c>
      <c r="D96" s="47">
        <v>0</v>
      </c>
    </row>
    <row r="97" spans="1:4">
      <c r="A97" s="46"/>
      <c r="B97" s="47"/>
      <c r="C97" s="47"/>
      <c r="D97" s="47"/>
    </row>
    <row r="98" spans="1:4">
      <c r="A98" s="46"/>
      <c r="B98" s="47"/>
      <c r="C98" s="47"/>
      <c r="D98" s="47">
        <v>0</v>
      </c>
    </row>
    <row r="99" spans="1:4">
      <c r="A99" s="51" t="s">
        <v>73</v>
      </c>
      <c r="B99" s="52">
        <v>8000000</v>
      </c>
      <c r="C99" s="52">
        <v>1783564.87</v>
      </c>
      <c r="D99" s="52">
        <v>6216435.1299999999</v>
      </c>
    </row>
    <row r="100" spans="1:4">
      <c r="A100" s="46" t="s">
        <v>74</v>
      </c>
      <c r="B100" s="47">
        <v>8000000</v>
      </c>
      <c r="C100" s="47">
        <v>1783564.87</v>
      </c>
      <c r="D100" s="47">
        <v>6216435.1299999999</v>
      </c>
    </row>
    <row r="103" spans="1:4">
      <c r="A103" s="69" t="s">
        <v>79</v>
      </c>
      <c r="B103" s="69"/>
      <c r="C103" s="69"/>
      <c r="D103" s="69"/>
    </row>
    <row r="104" spans="1:4">
      <c r="A104" s="70" t="s">
        <v>78</v>
      </c>
      <c r="B104" s="70"/>
      <c r="C104" s="70"/>
      <c r="D104" s="70"/>
    </row>
    <row r="105" spans="1:4">
      <c r="A105" s="70" t="s">
        <v>110</v>
      </c>
      <c r="B105" s="70"/>
      <c r="C105" s="70"/>
      <c r="D105" s="70"/>
    </row>
    <row r="106" spans="1:4">
      <c r="A106" s="69" t="s">
        <v>50</v>
      </c>
      <c r="B106" s="69"/>
      <c r="C106" s="69"/>
      <c r="D106" s="69"/>
    </row>
  </sheetData>
  <mergeCells count="9">
    <mergeCell ref="A103:D103"/>
    <mergeCell ref="A104:D104"/>
    <mergeCell ref="A105:D105"/>
    <mergeCell ref="A106:D106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85" orientation="portrait" r:id="rId1"/>
  <rowBreaks count="1" manualBreakCount="1">
    <brk id="5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07"/>
  <sheetViews>
    <sheetView topLeftCell="A25" workbookViewId="0">
      <selection activeCell="C28" sqref="C28"/>
    </sheetView>
  </sheetViews>
  <sheetFormatPr baseColWidth="10" defaultRowHeight="1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>
      <c r="A2" s="66" t="s">
        <v>7</v>
      </c>
      <c r="B2" s="66"/>
      <c r="C2" s="66"/>
    </row>
    <row r="3" spans="1:4">
      <c r="A3" s="67" t="s">
        <v>8</v>
      </c>
      <c r="B3" s="67"/>
      <c r="C3" s="67"/>
    </row>
    <row r="4" spans="1:4">
      <c r="A4" s="76" t="s">
        <v>97</v>
      </c>
      <c r="B4" s="76"/>
      <c r="C4" s="76"/>
    </row>
    <row r="5" spans="1:4" ht="18.75">
      <c r="A5" s="77" t="s">
        <v>92</v>
      </c>
      <c r="B5" s="77"/>
      <c r="C5" s="77"/>
    </row>
    <row r="7" spans="1:4" ht="47.25" customHeight="1">
      <c r="A7" s="1" t="s">
        <v>0</v>
      </c>
      <c r="B7" s="1" t="s">
        <v>6</v>
      </c>
      <c r="C7" s="1" t="s">
        <v>48</v>
      </c>
    </row>
    <row r="8" spans="1:4" ht="32.25" customHeight="1">
      <c r="A8" s="8" t="s">
        <v>1</v>
      </c>
      <c r="B8" s="9">
        <f>B9+B18+B34+B69+B84</f>
        <v>332301706</v>
      </c>
      <c r="C8" s="9"/>
    </row>
    <row r="9" spans="1:4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>
      <c r="A10" s="3" t="s">
        <v>10</v>
      </c>
      <c r="B10" s="5">
        <v>146581956</v>
      </c>
      <c r="C10" s="5">
        <v>0</v>
      </c>
    </row>
    <row r="11" spans="1:4" ht="30">
      <c r="A11" s="3" t="s">
        <v>11</v>
      </c>
      <c r="B11" s="5">
        <v>10800000</v>
      </c>
      <c r="C11" s="5">
        <v>0</v>
      </c>
    </row>
    <row r="12" spans="1:4">
      <c r="A12" s="3" t="s">
        <v>54</v>
      </c>
      <c r="B12" s="5">
        <v>42906312</v>
      </c>
      <c r="C12" s="5">
        <v>0</v>
      </c>
    </row>
    <row r="13" spans="1:4">
      <c r="A13" s="3" t="s">
        <v>12</v>
      </c>
      <c r="B13" s="5">
        <v>15086637</v>
      </c>
      <c r="C13" s="5">
        <v>0</v>
      </c>
      <c r="D13" s="18"/>
    </row>
    <row r="14" spans="1:4" ht="30">
      <c r="A14" s="3" t="s">
        <v>13</v>
      </c>
      <c r="B14" s="5">
        <v>10094781</v>
      </c>
      <c r="C14" s="5">
        <v>0</v>
      </c>
    </row>
    <row r="15" spans="1:4">
      <c r="A15" s="3" t="s">
        <v>14</v>
      </c>
      <c r="B15" s="5">
        <v>4107479</v>
      </c>
      <c r="C15" s="5">
        <v>0</v>
      </c>
    </row>
    <row r="16" spans="1:4" ht="30">
      <c r="A16" s="3" t="s">
        <v>88</v>
      </c>
      <c r="B16" s="5">
        <v>1514875</v>
      </c>
      <c r="C16" s="5">
        <v>0</v>
      </c>
    </row>
    <row r="17" spans="1:3">
      <c r="A17" s="3"/>
      <c r="B17" s="5"/>
      <c r="C17" s="5"/>
    </row>
    <row r="18" spans="1:3">
      <c r="A18" s="11" t="s">
        <v>3</v>
      </c>
      <c r="B18" s="12">
        <f>B19+B20+B21+B22+B23+B24+B25+B26+B28+B29+B30+B32+B27+B31</f>
        <v>10415000</v>
      </c>
      <c r="C18" s="12"/>
    </row>
    <row r="19" spans="1:3">
      <c r="A19" s="13" t="s">
        <v>15</v>
      </c>
      <c r="B19" s="5">
        <v>6360000</v>
      </c>
      <c r="C19" s="5"/>
    </row>
    <row r="20" spans="1:3">
      <c r="A20" s="3" t="s">
        <v>16</v>
      </c>
      <c r="B20" s="5">
        <v>30000</v>
      </c>
      <c r="C20" s="5"/>
    </row>
    <row r="21" spans="1:3">
      <c r="A21" s="3" t="s">
        <v>55</v>
      </c>
      <c r="B21" s="5">
        <v>500000</v>
      </c>
      <c r="C21" s="5"/>
    </row>
    <row r="22" spans="1:3">
      <c r="A22" s="3" t="s">
        <v>17</v>
      </c>
      <c r="B22" s="5">
        <v>420000</v>
      </c>
      <c r="C22" s="5">
        <v>0</v>
      </c>
    </row>
    <row r="23" spans="1:3">
      <c r="A23" s="3" t="s">
        <v>56</v>
      </c>
      <c r="B23" s="5">
        <v>350000</v>
      </c>
      <c r="C23" s="5">
        <v>0</v>
      </c>
    </row>
    <row r="24" spans="1:3">
      <c r="A24" s="3" t="s">
        <v>18</v>
      </c>
      <c r="B24" s="5">
        <v>130000</v>
      </c>
      <c r="C24" s="5">
        <v>0</v>
      </c>
    </row>
    <row r="25" spans="1:3" ht="30">
      <c r="A25" s="3" t="s">
        <v>89</v>
      </c>
      <c r="B25" s="5">
        <v>345000</v>
      </c>
      <c r="C25" s="5">
        <v>0</v>
      </c>
    </row>
    <row r="26" spans="1:3" ht="30">
      <c r="A26" s="3" t="s">
        <v>90</v>
      </c>
      <c r="B26" s="5">
        <v>30000</v>
      </c>
      <c r="C26" s="5">
        <v>0</v>
      </c>
    </row>
    <row r="27" spans="1:3" ht="30">
      <c r="A27" s="3" t="s">
        <v>98</v>
      </c>
      <c r="B27" s="39">
        <v>150000</v>
      </c>
      <c r="C27" s="39">
        <v>0</v>
      </c>
    </row>
    <row r="28" spans="1:3">
      <c r="A28" s="3" t="s">
        <v>57</v>
      </c>
      <c r="B28" s="5">
        <v>600000</v>
      </c>
      <c r="C28" s="5">
        <v>0</v>
      </c>
    </row>
    <row r="29" spans="1:3">
      <c r="A29" s="24" t="s">
        <v>58</v>
      </c>
      <c r="B29" s="5">
        <v>500000</v>
      </c>
      <c r="C29" s="5">
        <v>0</v>
      </c>
    </row>
    <row r="30" spans="1:3">
      <c r="A30" s="3" t="s">
        <v>20</v>
      </c>
      <c r="B30" s="5">
        <v>400000</v>
      </c>
      <c r="C30" s="5">
        <v>0</v>
      </c>
    </row>
    <row r="31" spans="1:3">
      <c r="A31" s="3" t="s">
        <v>91</v>
      </c>
      <c r="B31" s="5">
        <v>100000</v>
      </c>
      <c r="C31" s="5">
        <v>0</v>
      </c>
    </row>
    <row r="32" spans="1:3">
      <c r="A32" s="3" t="s">
        <v>75</v>
      </c>
      <c r="B32" s="5">
        <v>500000</v>
      </c>
      <c r="C32" s="5">
        <v>0</v>
      </c>
    </row>
    <row r="33" spans="1:4">
      <c r="A33" s="3"/>
      <c r="B33" s="5"/>
      <c r="C33" s="5"/>
    </row>
    <row r="34" spans="1:4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>
      <c r="A35" s="3" t="s">
        <v>21</v>
      </c>
      <c r="B35" s="5">
        <v>33833019</v>
      </c>
      <c r="C35" s="5">
        <v>0</v>
      </c>
    </row>
    <row r="36" spans="1:4">
      <c r="A36" s="3" t="s">
        <v>22</v>
      </c>
      <c r="B36" s="5">
        <v>400000</v>
      </c>
      <c r="C36" s="5">
        <v>0</v>
      </c>
    </row>
    <row r="37" spans="1:4">
      <c r="A37" s="3" t="s">
        <v>23</v>
      </c>
      <c r="B37" s="5">
        <v>50000</v>
      </c>
      <c r="C37" s="5">
        <v>0</v>
      </c>
    </row>
    <row r="38" spans="1:4">
      <c r="A38" s="3" t="s">
        <v>77</v>
      </c>
      <c r="B38" s="5">
        <v>300000</v>
      </c>
      <c r="C38" s="5">
        <v>0</v>
      </c>
    </row>
    <row r="39" spans="1:4">
      <c r="A39" s="3" t="s">
        <v>24</v>
      </c>
      <c r="B39" s="5">
        <v>1500000</v>
      </c>
      <c r="C39" s="5">
        <v>0</v>
      </c>
      <c r="D39" s="20"/>
    </row>
    <row r="40" spans="1:4">
      <c r="A40" s="3" t="s">
        <v>25</v>
      </c>
      <c r="B40" s="5">
        <v>11000000</v>
      </c>
      <c r="C40" s="5">
        <v>0</v>
      </c>
    </row>
    <row r="41" spans="1:4">
      <c r="A41" s="3" t="s">
        <v>26</v>
      </c>
      <c r="B41" s="5">
        <v>10400000</v>
      </c>
      <c r="C41" s="5">
        <v>0</v>
      </c>
      <c r="D41" s="18"/>
    </row>
    <row r="42" spans="1:4">
      <c r="A42" s="3" t="s">
        <v>27</v>
      </c>
      <c r="B42" s="5">
        <v>450000</v>
      </c>
      <c r="C42" s="5">
        <v>0</v>
      </c>
    </row>
    <row r="43" spans="1:4">
      <c r="A43" s="3" t="s">
        <v>28</v>
      </c>
      <c r="B43" s="5">
        <v>300000</v>
      </c>
      <c r="C43" s="5">
        <v>0</v>
      </c>
    </row>
    <row r="44" spans="1:4">
      <c r="A44" s="3" t="s">
        <v>76</v>
      </c>
      <c r="B44" s="5">
        <v>250000</v>
      </c>
      <c r="C44" s="5">
        <v>0</v>
      </c>
    </row>
    <row r="45" spans="1:4">
      <c r="A45" s="3" t="s">
        <v>29</v>
      </c>
      <c r="B45" s="5">
        <v>150000</v>
      </c>
      <c r="C45" s="5">
        <v>0</v>
      </c>
    </row>
    <row r="46" spans="1:4">
      <c r="A46" s="3" t="s">
        <v>59</v>
      </c>
      <c r="B46" s="5">
        <v>540000</v>
      </c>
      <c r="C46" s="5">
        <v>0</v>
      </c>
    </row>
    <row r="47" spans="1:4">
      <c r="A47" s="3" t="s">
        <v>30</v>
      </c>
      <c r="B47" s="5">
        <v>400000</v>
      </c>
      <c r="C47" s="5">
        <v>0</v>
      </c>
    </row>
    <row r="48" spans="1:4">
      <c r="A48" s="3" t="s">
        <v>31</v>
      </c>
      <c r="B48" s="5">
        <v>300000</v>
      </c>
      <c r="C48" s="5">
        <v>0</v>
      </c>
    </row>
    <row r="49" spans="1:3">
      <c r="A49" s="3" t="s">
        <v>32</v>
      </c>
      <c r="B49" s="5">
        <v>200000</v>
      </c>
      <c r="C49" s="5">
        <v>0</v>
      </c>
    </row>
    <row r="50" spans="1:3">
      <c r="A50" s="3" t="s">
        <v>60</v>
      </c>
      <c r="B50" s="5">
        <v>100000</v>
      </c>
      <c r="C50" s="5">
        <v>0</v>
      </c>
    </row>
    <row r="51" spans="1:3">
      <c r="A51" s="36" t="s">
        <v>33</v>
      </c>
      <c r="B51" s="37">
        <v>200000</v>
      </c>
      <c r="C51" s="37">
        <v>0</v>
      </c>
    </row>
    <row r="52" spans="1:3">
      <c r="A52" s="3" t="s">
        <v>34</v>
      </c>
      <c r="B52" s="5">
        <v>100000</v>
      </c>
      <c r="C52" s="5">
        <v>0</v>
      </c>
    </row>
    <row r="53" spans="1:3">
      <c r="A53" s="3" t="s">
        <v>35</v>
      </c>
      <c r="B53" s="5">
        <v>9840000</v>
      </c>
      <c r="C53" s="5">
        <v>0</v>
      </c>
    </row>
    <row r="54" spans="1:3">
      <c r="A54" s="3" t="s">
        <v>36</v>
      </c>
      <c r="B54" s="5">
        <v>960000</v>
      </c>
      <c r="C54" s="5">
        <v>0</v>
      </c>
    </row>
    <row r="55" spans="1:3">
      <c r="A55" s="3" t="s">
        <v>51</v>
      </c>
      <c r="B55" s="5">
        <v>125000</v>
      </c>
      <c r="C55" s="5">
        <v>0</v>
      </c>
    </row>
    <row r="56" spans="1:3" ht="30">
      <c r="A56" s="3" t="s">
        <v>37</v>
      </c>
      <c r="B56" s="5">
        <v>300000</v>
      </c>
      <c r="C56" s="5">
        <v>0</v>
      </c>
    </row>
    <row r="57" spans="1:3" ht="30">
      <c r="A57" s="3" t="s">
        <v>38</v>
      </c>
      <c r="B57" s="5">
        <v>800000</v>
      </c>
      <c r="C57" s="5">
        <v>0</v>
      </c>
    </row>
    <row r="58" spans="1:3">
      <c r="A58" s="3" t="s">
        <v>39</v>
      </c>
      <c r="B58" s="5">
        <v>800000</v>
      </c>
      <c r="C58" s="5">
        <v>0</v>
      </c>
    </row>
    <row r="59" spans="1:3">
      <c r="A59" s="3" t="s">
        <v>40</v>
      </c>
      <c r="B59" s="5">
        <v>800000</v>
      </c>
      <c r="C59" s="5">
        <v>0</v>
      </c>
    </row>
    <row r="60" spans="1:3" ht="30">
      <c r="A60" s="3" t="s">
        <v>61</v>
      </c>
      <c r="B60" s="5">
        <v>1195003</v>
      </c>
      <c r="C60" s="5">
        <v>0</v>
      </c>
    </row>
    <row r="61" spans="1:3" ht="30">
      <c r="A61" s="3" t="s">
        <v>62</v>
      </c>
      <c r="B61" s="5">
        <v>100000</v>
      </c>
      <c r="C61" s="5">
        <v>0</v>
      </c>
    </row>
    <row r="62" spans="1:3">
      <c r="A62" s="3" t="s">
        <v>63</v>
      </c>
      <c r="B62" s="5">
        <v>450000</v>
      </c>
      <c r="C62" s="5">
        <v>0</v>
      </c>
    </row>
    <row r="63" spans="1:3">
      <c r="A63" s="3" t="s">
        <v>41</v>
      </c>
      <c r="B63" s="5">
        <v>450000</v>
      </c>
      <c r="C63" s="5">
        <v>0</v>
      </c>
    </row>
    <row r="64" spans="1:3">
      <c r="A64" s="3" t="s">
        <v>42</v>
      </c>
      <c r="B64" s="5">
        <v>500000</v>
      </c>
      <c r="C64" s="5">
        <v>0</v>
      </c>
    </row>
    <row r="65" spans="1:3">
      <c r="A65" s="3" t="s">
        <v>64</v>
      </c>
      <c r="B65" s="5">
        <v>100000</v>
      </c>
      <c r="C65" s="5">
        <v>0</v>
      </c>
    </row>
    <row r="66" spans="1:3">
      <c r="A66" s="24" t="s">
        <v>86</v>
      </c>
      <c r="B66" s="5">
        <v>1500000</v>
      </c>
      <c r="C66" s="5">
        <v>0</v>
      </c>
    </row>
    <row r="67" spans="1:3">
      <c r="A67" s="3" t="s">
        <v>65</v>
      </c>
      <c r="B67" s="5">
        <v>300000</v>
      </c>
      <c r="C67" s="5">
        <v>0</v>
      </c>
    </row>
    <row r="68" spans="1:3">
      <c r="A68" s="3"/>
      <c r="B68" s="5"/>
      <c r="C68" s="5"/>
    </row>
    <row r="69" spans="1:3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>
      <c r="A70" s="3" t="s">
        <v>43</v>
      </c>
      <c r="B70" s="4">
        <v>550000</v>
      </c>
      <c r="C70" s="4">
        <v>0</v>
      </c>
    </row>
    <row r="71" spans="1:3">
      <c r="A71" s="3" t="s">
        <v>66</v>
      </c>
      <c r="B71" s="4">
        <v>200000</v>
      </c>
      <c r="C71" s="4">
        <v>0</v>
      </c>
    </row>
    <row r="72" spans="1:3" ht="30">
      <c r="A72" s="3" t="s">
        <v>44</v>
      </c>
      <c r="B72" s="4">
        <v>700000</v>
      </c>
      <c r="C72" s="4">
        <v>0</v>
      </c>
    </row>
    <row r="73" spans="1:3">
      <c r="A73" s="3" t="s">
        <v>45</v>
      </c>
      <c r="B73" s="4">
        <v>400000</v>
      </c>
      <c r="C73" s="4">
        <v>0</v>
      </c>
    </row>
    <row r="74" spans="1:3" ht="30">
      <c r="A74" s="3" t="s">
        <v>67</v>
      </c>
      <c r="B74" s="4">
        <v>100000</v>
      </c>
      <c r="C74" s="4">
        <v>0</v>
      </c>
    </row>
    <row r="75" spans="1:3">
      <c r="A75" s="3" t="s">
        <v>68</v>
      </c>
      <c r="B75" s="4">
        <v>400000</v>
      </c>
      <c r="C75" s="4">
        <v>0</v>
      </c>
    </row>
    <row r="76" spans="1:3">
      <c r="A76" s="24" t="s">
        <v>69</v>
      </c>
      <c r="B76" s="4">
        <v>100000</v>
      </c>
      <c r="C76" s="4">
        <v>0</v>
      </c>
    </row>
    <row r="77" spans="1:3">
      <c r="A77" s="24" t="s">
        <v>70</v>
      </c>
      <c r="B77" s="4">
        <v>100000</v>
      </c>
      <c r="C77" s="4">
        <v>0</v>
      </c>
    </row>
    <row r="78" spans="1:3" ht="30">
      <c r="A78" s="24" t="s">
        <v>99</v>
      </c>
      <c r="B78" s="4">
        <v>551644</v>
      </c>
      <c r="C78" s="4">
        <v>0</v>
      </c>
    </row>
    <row r="79" spans="1:3">
      <c r="A79" s="24" t="s">
        <v>85</v>
      </c>
      <c r="B79" s="4">
        <v>100000</v>
      </c>
      <c r="C79" s="4">
        <v>0</v>
      </c>
    </row>
    <row r="80" spans="1:3">
      <c r="A80" s="3" t="s">
        <v>46</v>
      </c>
      <c r="B80" s="4">
        <v>500000</v>
      </c>
      <c r="C80" s="4">
        <v>0</v>
      </c>
    </row>
    <row r="81" spans="1:6">
      <c r="A81" s="3" t="s">
        <v>72</v>
      </c>
      <c r="B81" s="4">
        <v>400000</v>
      </c>
      <c r="C81" s="4">
        <v>0</v>
      </c>
    </row>
    <row r="82" spans="1:6">
      <c r="A82" s="3"/>
      <c r="B82" s="4"/>
      <c r="C82" s="4"/>
    </row>
    <row r="83" spans="1:6">
      <c r="A83" s="3"/>
      <c r="B83" s="3"/>
      <c r="C83" s="3"/>
    </row>
    <row r="84" spans="1:6">
      <c r="A84" s="25" t="s">
        <v>73</v>
      </c>
      <c r="B84" s="27">
        <v>8000000</v>
      </c>
      <c r="C84" s="12">
        <f>C85</f>
        <v>0</v>
      </c>
    </row>
    <row r="85" spans="1:6">
      <c r="A85" s="3" t="s">
        <v>74</v>
      </c>
      <c r="B85" s="4">
        <v>8000000</v>
      </c>
      <c r="C85" s="4"/>
    </row>
    <row r="86" spans="1:6">
      <c r="A86" s="14" t="s">
        <v>47</v>
      </c>
      <c r="B86" s="14"/>
      <c r="C86" s="14"/>
    </row>
    <row r="87" spans="1:6">
      <c r="A87" s="16" t="s">
        <v>9</v>
      </c>
      <c r="B87" s="16"/>
      <c r="C87" s="16"/>
    </row>
    <row r="88" spans="1:6">
      <c r="A88" s="16"/>
      <c r="B88" s="16"/>
      <c r="C88" s="16"/>
    </row>
    <row r="89" spans="1:6">
      <c r="A89" s="6" t="s">
        <v>80</v>
      </c>
      <c r="B89" s="16"/>
      <c r="C89" s="16"/>
    </row>
    <row r="90" spans="1:6">
      <c r="A90" s="6"/>
      <c r="B90" s="16"/>
      <c r="C90" s="16"/>
    </row>
    <row r="91" spans="1:6">
      <c r="A91" s="56" t="s">
        <v>94</v>
      </c>
      <c r="B91" s="7"/>
      <c r="C91" s="7"/>
      <c r="D91" s="57"/>
      <c r="E91" s="57"/>
      <c r="F91" s="57"/>
    </row>
    <row r="92" spans="1:6">
      <c r="A92" s="7"/>
      <c r="B92" s="7"/>
      <c r="C92" s="7"/>
      <c r="D92" s="57"/>
      <c r="E92" s="57"/>
      <c r="F92" s="57"/>
    </row>
    <row r="93" spans="1:6" ht="26.25">
      <c r="A93" s="59" t="s">
        <v>101</v>
      </c>
      <c r="B93" s="60"/>
      <c r="C93" s="60"/>
      <c r="D93" s="57"/>
      <c r="E93" s="57"/>
      <c r="F93" s="57"/>
    </row>
    <row r="94" spans="1:6">
      <c r="A94" s="7"/>
      <c r="B94" s="7"/>
      <c r="C94" s="7"/>
      <c r="D94" s="57"/>
      <c r="E94" s="57"/>
      <c r="F94" s="57"/>
    </row>
    <row r="95" spans="1:6" ht="26.25">
      <c r="A95" s="59" t="s">
        <v>100</v>
      </c>
      <c r="B95" s="60"/>
      <c r="C95" s="60"/>
      <c r="D95" s="61"/>
      <c r="E95" s="58"/>
      <c r="F95" s="58"/>
    </row>
    <row r="96" spans="1:6" ht="30" customHeight="1">
      <c r="A96" s="59" t="s">
        <v>95</v>
      </c>
      <c r="B96" s="60"/>
      <c r="C96" s="60"/>
      <c r="D96" s="61"/>
      <c r="E96" s="58"/>
      <c r="F96" s="58"/>
    </row>
    <row r="97" spans="1:6">
      <c r="A97" s="59" t="s">
        <v>96</v>
      </c>
      <c r="B97" s="60"/>
      <c r="C97" s="60"/>
      <c r="D97" s="61"/>
      <c r="E97" s="58"/>
      <c r="F97" s="58"/>
    </row>
    <row r="98" spans="1:6">
      <c r="A98" s="53"/>
      <c r="B98" s="54"/>
      <c r="C98" s="54"/>
      <c r="D98" s="55"/>
      <c r="E98" s="32"/>
      <c r="F98" s="32"/>
    </row>
    <row r="99" spans="1:6">
      <c r="A99" s="29"/>
      <c r="B99" s="6"/>
      <c r="C99" s="6"/>
    </row>
    <row r="100" spans="1:6">
      <c r="A100" s="30"/>
      <c r="B100" s="31"/>
      <c r="C100" s="31"/>
      <c r="D100" s="32"/>
    </row>
    <row r="101" spans="1:6">
      <c r="A101" s="75" t="s">
        <v>79</v>
      </c>
      <c r="B101" s="75"/>
      <c r="C101" s="75"/>
      <c r="D101" s="32"/>
    </row>
    <row r="102" spans="1:6">
      <c r="A102" s="74" t="s">
        <v>78</v>
      </c>
      <c r="B102" s="74"/>
      <c r="C102" s="74"/>
      <c r="D102" s="32"/>
    </row>
    <row r="103" spans="1:6">
      <c r="A103" s="74" t="s">
        <v>49</v>
      </c>
      <c r="B103" s="74"/>
      <c r="C103" s="74"/>
      <c r="D103" s="32"/>
    </row>
    <row r="104" spans="1:6">
      <c r="A104" s="75" t="s">
        <v>50</v>
      </c>
      <c r="B104" s="75"/>
      <c r="C104" s="75"/>
      <c r="D104" s="32"/>
    </row>
    <row r="105" spans="1:6">
      <c r="A105" s="32"/>
      <c r="B105" s="32"/>
      <c r="C105" s="32"/>
      <c r="D105" s="32"/>
    </row>
    <row r="106" spans="1:6">
      <c r="A106" s="32"/>
      <c r="B106" s="32"/>
      <c r="C106" s="32"/>
      <c r="D106" s="32"/>
    </row>
    <row r="107" spans="1:6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PRESUPUESATO ABROB.DE LEY</vt:lpstr>
      <vt:lpstr>'PRESUPUESTO APROB.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2022-08-08T17:41:48Z</cp:lastPrinted>
  <dcterms:created xsi:type="dcterms:W3CDTF">2018-04-17T18:57:16Z</dcterms:created>
  <dcterms:modified xsi:type="dcterms:W3CDTF">2022-08-08T17:43:08Z</dcterms:modified>
</cp:coreProperties>
</file>