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20" windowWidth="19440" windowHeight="11415"/>
  </bookViews>
  <sheets>
    <sheet name="EJEC. JUNIO. 2022" sheetId="1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4"/>
  <c r="N13"/>
  <c r="N19"/>
  <c r="N29"/>
  <c r="N60"/>
  <c r="M12"/>
  <c r="M60"/>
  <c r="M29"/>
  <c r="M19"/>
  <c r="M13"/>
  <c r="L60"/>
  <c r="L12" s="1"/>
  <c r="L29"/>
  <c r="L19"/>
  <c r="L13"/>
  <c r="K13"/>
  <c r="K29"/>
  <c r="K19"/>
  <c r="K12" l="1"/>
  <c r="J12"/>
  <c r="H89" l="1"/>
  <c r="I60"/>
  <c r="I39"/>
  <c r="I29"/>
  <c r="I19"/>
  <c r="I13"/>
  <c r="I12" l="1"/>
  <c r="H60"/>
  <c r="H29"/>
  <c r="H19"/>
  <c r="H13"/>
  <c r="G60" l="1"/>
  <c r="G29"/>
  <c r="G19"/>
  <c r="G13"/>
  <c r="G12" s="1"/>
  <c r="F29" l="1"/>
  <c r="F19"/>
  <c r="F13"/>
  <c r="F12" s="1"/>
  <c r="B70"/>
  <c r="E29"/>
  <c r="E19"/>
  <c r="E13"/>
  <c r="E89" l="1"/>
  <c r="E12"/>
  <c r="D29"/>
  <c r="D19"/>
  <c r="D13"/>
  <c r="C13" l="1"/>
  <c r="B14" l="1"/>
  <c r="B69" l="1"/>
  <c r="B62"/>
  <c r="B63"/>
  <c r="B64"/>
  <c r="B65"/>
  <c r="B66"/>
  <c r="B67"/>
  <c r="B68"/>
  <c r="B61"/>
  <c r="D60"/>
  <c r="D12" s="1"/>
  <c r="C29"/>
  <c r="B31"/>
  <c r="B32"/>
  <c r="B33"/>
  <c r="B34"/>
  <c r="B35"/>
  <c r="B36"/>
  <c r="B37"/>
  <c r="B38"/>
  <c r="B30"/>
  <c r="B21"/>
  <c r="B22"/>
  <c r="B23"/>
  <c r="B24"/>
  <c r="B25"/>
  <c r="B26"/>
  <c r="B27"/>
  <c r="B28"/>
  <c r="B20"/>
  <c r="B16"/>
  <c r="B17"/>
  <c r="B18"/>
  <c r="B15"/>
  <c r="K89" l="1"/>
  <c r="K101" s="1"/>
  <c r="N89"/>
  <c r="N101" s="1"/>
  <c r="L89"/>
  <c r="L101" s="1"/>
  <c r="B19"/>
  <c r="I89"/>
  <c r="I101" s="1"/>
  <c r="F89"/>
  <c r="F101" s="1"/>
  <c r="H101"/>
  <c r="M89"/>
  <c r="M101" s="1"/>
  <c r="D89"/>
  <c r="D101" s="1"/>
  <c r="J89"/>
  <c r="J101" s="1"/>
  <c r="G89"/>
  <c r="B29"/>
  <c r="E101"/>
  <c r="B60"/>
  <c r="B39"/>
  <c r="B40"/>
  <c r="B41"/>
  <c r="B42"/>
  <c r="B43"/>
  <c r="B44"/>
  <c r="B45"/>
  <c r="B46"/>
  <c r="B47"/>
  <c r="B48"/>
  <c r="B49"/>
  <c r="B50"/>
  <c r="B56"/>
  <c r="B57"/>
  <c r="B58"/>
  <c r="B59"/>
  <c r="B71"/>
  <c r="B72"/>
  <c r="B73"/>
  <c r="B74"/>
  <c r="B75"/>
  <c r="B76"/>
  <c r="B77"/>
  <c r="B78"/>
  <c r="B79"/>
  <c r="B80"/>
  <c r="B87"/>
  <c r="B88"/>
  <c r="G101" l="1"/>
  <c r="C89"/>
  <c r="C101" s="1"/>
  <c r="C19"/>
  <c r="B13"/>
  <c r="B89" l="1"/>
  <c r="B101" s="1"/>
  <c r="C12"/>
  <c r="B12" s="1"/>
</calcChain>
</file>

<file path=xl/sharedStrings.xml><?xml version="1.0" encoding="utf-8"?>
<sst xmlns="http://schemas.openxmlformats.org/spreadsheetml/2006/main" count="105" uniqueCount="105">
  <si>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</si>
  <si>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</si>
  <si>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</si>
  <si>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</si>
  <si>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</si>
  <si>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</si>
  <si>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</si>
  <si>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</si>
  <si>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</si>
  <si>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</si>
  <si>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</si>
  <si>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2.3 - MATERIALES Y SUMINISTROS</t>
  </si>
  <si>
    <t>2.3.1 - ALIMENTOS Y PRODUCTOS AGROFORESTALES</t>
  </si>
  <si>
    <t>2.3.2 - TEXTILES Y VESTUARIOS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</si>
  <si>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</si>
  <si>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</si>
  <si>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</si>
  <si>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</si>
  <si>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</si>
  <si>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</si>
  <si>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2.7 - OBRAS</t>
  </si>
  <si>
    <t>2.7.1 - OBRAS EN EDIFICACIONES</t>
  </si>
  <si>
    <t>TOTAL GASTOS Y APLICACIONES FINANCIERAS</t>
  </si>
  <si>
    <t xml:space="preserve">Enero </t>
  </si>
  <si>
    <t xml:space="preserve">Total </t>
  </si>
  <si>
    <t>MINISTERIO DE DEFENSA</t>
  </si>
  <si>
    <t xml:space="preserve"> </t>
  </si>
  <si>
    <t>Fuente: [SIGEF]</t>
  </si>
  <si>
    <t>AGOSTO</t>
  </si>
  <si>
    <t>CUERPO ESPECIALIZADO PARA LA SEGURIDAD DEL METRO</t>
  </si>
  <si>
    <t>2.1.3 - DIETAS Y GASTOS DE REPRESENTACIÓN</t>
  </si>
  <si>
    <t>2.1.4 - GRATIFICACIONES Y BONIFICACIONES</t>
  </si>
  <si>
    <t>2.2.2 - PUBLICIDAD, IMPRESIÓN Y ENCUADERNACIÓN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</si>
  <si>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</si>
  <si>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</si>
  <si>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</si>
  <si>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</si>
  <si>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2.3.3 - PRODUCTOS DE PAPEL, CARTÓN E IMPRESOS</t>
  </si>
  <si>
    <t>2.3.4 - PRODUCTOS FARMACÉUTICOS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</si>
  <si>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</si>
  <si>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</si>
  <si>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</si>
  <si>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</si>
  <si>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</si>
  <si>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</si>
  <si>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</si>
  <si>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</si>
  <si>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</si>
  <si>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</si>
  <si>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</si>
  <si>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</si>
  <si>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</si>
  <si>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</si>
  <si>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</si>
  <si>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</si>
  <si>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</si>
  <si>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</si>
  <si>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</si>
  <si>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</si>
  <si>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</si>
  <si>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</si>
  <si>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</si>
  <si>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</si>
  <si>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</si>
  <si>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</si>
  <si>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</si>
  <si>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</si>
  <si>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</si>
  <si>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</si>
  <si>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</si>
  <si>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</si>
  <si>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</si>
  <si>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</si>
  <si>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</si>
  <si>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</si>
  <si>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</si>
  <si>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</si>
  <si>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</si>
  <si>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</si>
  <si>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</si>
  <si>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</si>
  <si>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</si>
  <si>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</si>
  <si>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</si>
  <si>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</si>
  <si>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SEPTIEMBRE</t>
  </si>
  <si>
    <t>OCTUBRE</t>
  </si>
  <si>
    <t>NOVIEMBRE</t>
  </si>
  <si>
    <t>FEBREO</t>
  </si>
  <si>
    <t>MARZO</t>
  </si>
  <si>
    <t>ABRIL</t>
  </si>
  <si>
    <t>MAYO</t>
  </si>
  <si>
    <t>JUNIO</t>
  </si>
  <si>
    <t>JULIO</t>
  </si>
  <si>
    <t>DICIEMBRE</t>
  </si>
  <si>
    <t>PAG. 2.</t>
  </si>
  <si>
    <t>PAG. 3.</t>
  </si>
  <si>
    <t>PAG. 4.</t>
  </si>
  <si>
    <t>Lic. PAULA CORPORAN MEDINA,                                                         Licda. MAURA L. BIDO SUERO,                                                             Licdo. RAFAEL UBRI MONTERO,</t>
  </si>
  <si>
    <t xml:space="preserve">            Coronel Contadora ERD.                                                                     Segundo Tte. Cont. ERD.                                                                        Tte.Coronel Cont. ERD.</t>
  </si>
  <si>
    <t>Sub-Directora Financiera del CESMET.                                       Encargada de Presupuesto del CESMET.                                                    Auditor Interno del CESMET.</t>
  </si>
  <si>
    <t>Fecha de registro: hasta el [30] de [noviembre] del [2022]</t>
  </si>
  <si>
    <t>Fecha de imputación: hasta el [30] de [noviembre] del [2022]</t>
  </si>
  <si>
    <t>En RD$31,567,968.68</t>
  </si>
  <si>
    <t xml:space="preserve">Ejecución de Gastos al 31/12/2022.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</si>
</sst>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6">
    <xf numFmtId="0" fontId="0" fillId="0" borderId="0" xfId="0"/>
    <xf numFmtId="43" fontId="0" fillId="0" borderId="0" xfId="1" applyFont="1"/>
    <xf numFmtId="43" fontId="0" fillId="0" borderId="0" xfId="0" applyNumberFormat="1"/>
    <xf numFmtId="0" fontId="1" fillId="0" borderId="0" xfId="0" applyFont="1"/>
    <xf numFmtId="0" fontId="0" fillId="0" borderId="0" xfId="0" applyFont="1"/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/>
    <xf numFmtId="43" fontId="8" fillId="0" borderId="0" xfId="1" applyFont="1"/>
    <xf numFmtId="43" fontId="9" fillId="0" borderId="0" xfId="1" applyFont="1"/>
    <xf numFmtId="43" fontId="9" fillId="0" borderId="0" xfId="1" applyFont="1" applyAlignment="1">
      <alignment vertical="center" wrapText="1"/>
    </xf>
    <xf numFmtId="43" fontId="8" fillId="0" borderId="0" xfId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NumberFormat="1" applyFont="1" applyAlignment="1">
      <alignment vertical="center" wrapText="1"/>
    </xf>
    <xf numFmtId="0" fontId="8" fillId="0" borderId="0" xfId="0" applyFont="1"/>
    <xf numFmtId="43" fontId="9" fillId="6" borderId="0" xfId="1" applyFont="1" applyFill="1"/>
    <xf numFmtId="164" fontId="8" fillId="0" borderId="0" xfId="0" applyNumberFormat="1" applyFont="1" applyAlignment="1">
      <alignment vertical="center" wrapText="1"/>
    </xf>
    <xf numFmtId="164" fontId="9" fillId="0" borderId="1" xfId="0" applyNumberFormat="1" applyFont="1" applyBorder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43" fontId="9" fillId="0" borderId="0" xfId="1" applyFont="1" applyAlignment="1">
      <alignment horizontal="center"/>
    </xf>
    <xf numFmtId="43" fontId="4" fillId="0" borderId="0" xfId="0" applyNumberFormat="1" applyFont="1"/>
    <xf numFmtId="43" fontId="1" fillId="0" borderId="0" xfId="1" applyFont="1"/>
    <xf numFmtId="0" fontId="1" fillId="3" borderId="0" xfId="0" applyFont="1" applyFill="1" applyAlignment="1">
      <alignment horizontal="center"/>
    </xf>
    <xf numFmtId="43" fontId="0" fillId="6" borderId="0" xfId="1" applyFont="1" applyFill="1"/>
    <xf numFmtId="43" fontId="1" fillId="6" borderId="0" xfId="1" applyFont="1" applyFill="1"/>
    <xf numFmtId="43" fontId="1" fillId="4" borderId="0" xfId="1" applyFont="1" applyFill="1"/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43" fontId="9" fillId="0" borderId="1" xfId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43" fontId="9" fillId="0" borderId="0" xfId="1" applyFont="1" applyAlignment="1"/>
    <xf numFmtId="0" fontId="8" fillId="0" borderId="0" xfId="0" applyFont="1" applyAlignment="1">
      <alignment horizontal="left" vertical="center" wrapText="1" indent="2"/>
    </xf>
    <xf numFmtId="43" fontId="8" fillId="0" borderId="0" xfId="1" applyFont="1" applyAlignment="1"/>
    <xf numFmtId="0" fontId="9" fillId="5" borderId="2" xfId="0" applyFont="1" applyFill="1" applyBorder="1" applyAlignment="1">
      <alignment horizontal="left" vertical="center" wrapText="1"/>
    </xf>
    <xf numFmtId="43" fontId="9" fillId="5" borderId="2" xfId="1" applyFont="1" applyFill="1" applyBorder="1" applyAlignment="1">
      <alignment vertical="center" wrapText="1"/>
    </xf>
    <xf numFmtId="43" fontId="8" fillId="0" borderId="0" xfId="1" applyFont="1" applyBorder="1"/>
    <xf numFmtId="43" fontId="8" fillId="6" borderId="0" xfId="1" applyFont="1" applyFill="1"/>
    <xf numFmtId="0" fontId="9" fillId="2" borderId="2" xfId="0" applyFont="1" applyFill="1" applyBorder="1" applyAlignment="1">
      <alignment horizontal="left" vertical="center" wrapText="1"/>
    </xf>
    <xf numFmtId="164" fontId="9" fillId="2" borderId="0" xfId="0" applyNumberFormat="1" applyFont="1" applyFill="1" applyBorder="1" applyAlignment="1">
      <alignment vertical="center" wrapText="1"/>
    </xf>
    <xf numFmtId="43" fontId="9" fillId="4" borderId="0" xfId="1" applyFont="1" applyFill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3" fontId="7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5</xdr:row>
      <xdr:rowOff>209550</xdr:rowOff>
    </xdr:from>
    <xdr:to>
      <xdr:col>0</xdr:col>
      <xdr:colOff>828675</xdr:colOff>
      <xdr:row>8</xdr:row>
      <xdr:rowOff>57150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5" y="581025"/>
          <a:ext cx="0" cy="466725"/>
        </a:xfrm>
        <a:prstGeom prst="rect">
          <a:avLst/>
        </a:prstGeom>
      </xdr:spPr>
    </xdr:pic>
    <xdr:clientData/>
  </xdr:twoCellAnchor>
  <xdr:twoCellAnchor editAs="oneCell">
    <xdr:from>
      <xdr:col>7</xdr:col>
      <xdr:colOff>485775</xdr:colOff>
      <xdr:row>3</xdr:row>
      <xdr:rowOff>47626</xdr:rowOff>
    </xdr:from>
    <xdr:to>
      <xdr:col>9</xdr:col>
      <xdr:colOff>542924</xdr:colOff>
      <xdr:row>8</xdr:row>
      <xdr:rowOff>171450</xdr:rowOff>
    </xdr:to>
    <xdr:pic>
      <xdr:nvPicPr>
        <xdr:cNvPr id="3" name="2 Imagen" descr="LOGO CESMET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7086600" y="619126"/>
          <a:ext cx="1666873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504825</xdr:colOff>
      <xdr:row>3</xdr:row>
      <xdr:rowOff>0</xdr:rowOff>
    </xdr:from>
    <xdr:to>
      <xdr:col>1</xdr:col>
      <xdr:colOff>285750</xdr:colOff>
      <xdr:row>8</xdr:row>
      <xdr:rowOff>19050</xdr:rowOff>
    </xdr:to>
    <xdr:pic>
      <xdr:nvPicPr>
        <xdr:cNvPr id="4" name="image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571500"/>
          <a:ext cx="1609725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Q111"/>
  <sheetViews>
    <sheetView tabSelected="1" zoomScaleNormal="100" workbookViewId="0">
      <selection activeCell="A8" sqref="A8:J8"/>
    </sheetView>
  </sheetViews>
  <sheetFormatPr baseColWidth="10" defaultRowHeight="15"/>
  <cols>
    <col min="1" max="1" width="27.42578125" customWidth="1"/>
    <col min="2" max="2" width="13.140625" customWidth="1"/>
    <col min="3" max="3" width="14.85546875" customWidth="1"/>
    <col min="4" max="4" width="12" bestFit="1" customWidth="1"/>
    <col min="5" max="5" width="12.28515625" bestFit="1" customWidth="1"/>
    <col min="6" max="6" width="12.5703125" customWidth="1"/>
    <col min="7" max="7" width="12.28515625" bestFit="1" customWidth="1"/>
    <col min="8" max="8" width="12.140625" customWidth="1"/>
    <col min="9" max="9" width="12" bestFit="1" customWidth="1"/>
    <col min="10" max="10" width="13.42578125" customWidth="1"/>
    <col min="11" max="12" width="14.140625" bestFit="1" customWidth="1"/>
    <col min="13" max="14" width="15.140625" bestFit="1" customWidth="1"/>
    <col min="16" max="16" width="15.140625" bestFit="1" customWidth="1"/>
  </cols>
  <sheetData>
    <row r="5" spans="1:17">
      <c r="A5" t="s">
        <v>26</v>
      </c>
    </row>
    <row r="6" spans="1:17" ht="15.75">
      <c r="A6" s="43" t="s">
        <v>25</v>
      </c>
      <c r="B6" s="43"/>
      <c r="C6" s="43"/>
      <c r="D6" s="43"/>
      <c r="E6" s="43"/>
      <c r="F6" s="43"/>
      <c r="G6" s="43"/>
      <c r="H6" s="43"/>
      <c r="I6" s="43"/>
      <c r="J6" s="43"/>
    </row>
    <row r="7" spans="1:17" ht="15" customHeight="1">
      <c r="A7" s="43" t="s">
        <v>29</v>
      </c>
      <c r="B7" s="43"/>
      <c r="C7" s="43"/>
      <c r="D7" s="43"/>
      <c r="E7" s="43"/>
      <c r="F7" s="43"/>
      <c r="G7" s="43"/>
      <c r="H7" s="43"/>
      <c r="I7" s="43"/>
      <c r="J7" s="43"/>
      <c r="M7" s="1"/>
      <c r="N7" s="2"/>
    </row>
    <row r="8" spans="1:17" ht="15.75">
      <c r="A8" s="44" t="s">
        <v>104</v>
      </c>
      <c r="B8" s="44"/>
      <c r="C8" s="44"/>
      <c r="D8" s="44"/>
      <c r="E8" s="44"/>
      <c r="F8" s="44"/>
      <c r="G8" s="44"/>
      <c r="H8" s="44"/>
      <c r="I8" s="44"/>
      <c r="J8" s="44"/>
    </row>
    <row r="9" spans="1:17" ht="15.75">
      <c r="A9" s="45" t="s">
        <v>103</v>
      </c>
      <c r="B9" s="45"/>
      <c r="C9" s="45"/>
      <c r="D9" s="45"/>
      <c r="E9" s="45"/>
      <c r="F9" s="45"/>
      <c r="G9" s="45"/>
      <c r="H9" s="45"/>
      <c r="I9" s="45"/>
      <c r="J9" s="45"/>
    </row>
    <row r="10" spans="1:17" ht="15.75">
      <c r="A10" s="8"/>
      <c r="B10" s="22"/>
      <c r="C10" s="8"/>
    </row>
    <row r="11" spans="1:17">
      <c r="A11" s="5" t="s">
        <v>0</v>
      </c>
      <c r="B11" s="6" t="s">
        <v>24</v>
      </c>
      <c r="C11" s="6" t="s">
        <v>23</v>
      </c>
      <c r="D11" s="29" t="s">
        <v>88</v>
      </c>
      <c r="E11" s="29" t="s">
        <v>89</v>
      </c>
      <c r="F11" s="29" t="s">
        <v>90</v>
      </c>
      <c r="G11" s="29" t="s">
        <v>91</v>
      </c>
      <c r="H11" s="29" t="s">
        <v>92</v>
      </c>
      <c r="I11" s="29" t="s">
        <v>93</v>
      </c>
      <c r="J11" s="29" t="s">
        <v>28</v>
      </c>
      <c r="K11" s="29" t="s">
        <v>85</v>
      </c>
      <c r="L11" s="29" t="s">
        <v>86</v>
      </c>
      <c r="M11" s="29" t="s">
        <v>87</v>
      </c>
      <c r="N11" s="29" t="s">
        <v>94</v>
      </c>
      <c r="O11" s="24"/>
      <c r="P11" s="24"/>
      <c r="Q11" s="24"/>
    </row>
    <row r="12" spans="1:17" ht="20.25" customHeight="1">
      <c r="A12" s="30" t="s">
        <v>1</v>
      </c>
      <c r="B12" s="31">
        <f>+C12+D12+E12+F12+G12+H12+I12+J12+K12+L12+M12+N12</f>
        <v>339010929.18000001</v>
      </c>
      <c r="C12" s="31">
        <f>C13+C19+C29</f>
        <v>20124094.799999997</v>
      </c>
      <c r="D12" s="31">
        <f>D13+D19+D29+D60</f>
        <v>23615675.879999995</v>
      </c>
      <c r="E12" s="10">
        <f>+E13+E19+E29+E60+E70</f>
        <v>31708197.650000002</v>
      </c>
      <c r="F12" s="10">
        <f>+F13+F19+F29</f>
        <v>22458688.489999998</v>
      </c>
      <c r="G12" s="10">
        <f>+G13+G19+G29+G60</f>
        <v>26083720.520000003</v>
      </c>
      <c r="H12" s="10">
        <v>22995588.960000001</v>
      </c>
      <c r="I12" s="10">
        <f>+I13+I19+I29+I60</f>
        <v>30391106.699999999</v>
      </c>
      <c r="J12" s="10">
        <f>+J13+J19+J29+J60</f>
        <v>38745175.809999995</v>
      </c>
      <c r="K12" s="10">
        <f>K60+K29+K19+K13</f>
        <v>23946320.390000001</v>
      </c>
      <c r="L12" s="10">
        <f>+L13+L19+L29+L60</f>
        <v>23615787.719999999</v>
      </c>
      <c r="M12" s="10">
        <f>+M13+M19+M29+M60</f>
        <v>43758603.580000006</v>
      </c>
      <c r="N12" s="23">
        <f>N13+N19+N29+N60</f>
        <v>31567968.68</v>
      </c>
    </row>
    <row r="13" spans="1:17" ht="19.5" customHeight="1">
      <c r="A13" s="32" t="s">
        <v>2</v>
      </c>
      <c r="B13" s="33">
        <f>C13+D13+E13+F13+G13+H13+I13+J13+K13+L13+M13+N13</f>
        <v>231992494.02000001</v>
      </c>
      <c r="C13" s="11">
        <f>C14+C15+C16+C18</f>
        <v>16776643.799999999</v>
      </c>
      <c r="D13" s="10">
        <f>D14+D15+D18</f>
        <v>16875369.099999998</v>
      </c>
      <c r="E13" s="10">
        <f>+E14+E15+E18</f>
        <v>16880800.599999998</v>
      </c>
      <c r="F13" s="10">
        <f>+F14+F18+F15</f>
        <v>17444820.5</v>
      </c>
      <c r="G13" s="10">
        <f>+G14+G15+G18</f>
        <v>17431670.300000001</v>
      </c>
      <c r="H13" s="10">
        <f>+H14+H15+H18</f>
        <v>17276634.199999999</v>
      </c>
      <c r="I13" s="10">
        <f>+I14+I15+I18</f>
        <v>18048945.300000001</v>
      </c>
      <c r="J13" s="10">
        <v>18110853</v>
      </c>
      <c r="K13" s="10">
        <f>K14+K15+K18</f>
        <v>18130878.699999999</v>
      </c>
      <c r="L13" s="10">
        <f>+L14+L15+L18</f>
        <v>17973047.25</v>
      </c>
      <c r="M13" s="10">
        <f>+M14+M15+M18</f>
        <v>33353544.34</v>
      </c>
      <c r="N13" s="23">
        <f>N14+N15+N18</f>
        <v>23689286.93</v>
      </c>
    </row>
    <row r="14" spans="1:17">
      <c r="A14" s="34" t="s">
        <v>3</v>
      </c>
      <c r="B14" s="35">
        <f t="shared" ref="B14:B18" si="0">C14+D14+E14+F14+G14+H14+I14+J14+K14+L14+M14+N14</f>
        <v>211780808.00999999</v>
      </c>
      <c r="C14" s="12">
        <v>15596262.699999999</v>
      </c>
      <c r="D14" s="9">
        <v>15690262.699999999</v>
      </c>
      <c r="E14" s="9">
        <v>15694450.699999999</v>
      </c>
      <c r="F14" s="9">
        <v>16214450.699999999</v>
      </c>
      <c r="G14" s="9">
        <v>16207131.949999999</v>
      </c>
      <c r="H14" s="9">
        <v>16061131.949999999</v>
      </c>
      <c r="I14" s="9">
        <v>16845131.949999999</v>
      </c>
      <c r="J14" s="9">
        <v>16905132.949999999</v>
      </c>
      <c r="K14" s="9">
        <v>16914132.949999999</v>
      </c>
      <c r="L14" s="9">
        <v>16764632.949999999</v>
      </c>
      <c r="M14" s="9">
        <v>32134253.559999999</v>
      </c>
      <c r="N14" s="1">
        <v>16753832.949999999</v>
      </c>
    </row>
    <row r="15" spans="1:17">
      <c r="A15" s="34" t="s">
        <v>4</v>
      </c>
      <c r="B15" s="35">
        <f t="shared" si="0"/>
        <v>15754550</v>
      </c>
      <c r="C15" s="12">
        <v>838375</v>
      </c>
      <c r="D15" s="9">
        <v>838375</v>
      </c>
      <c r="E15" s="9">
        <v>838375</v>
      </c>
      <c r="F15" s="9">
        <v>838375</v>
      </c>
      <c r="G15" s="9">
        <v>835693.75</v>
      </c>
      <c r="H15" s="9">
        <v>835693.75</v>
      </c>
      <c r="I15" s="9">
        <v>835693.75</v>
      </c>
      <c r="J15" s="9">
        <v>835693.75</v>
      </c>
      <c r="K15" s="9">
        <v>835693.75</v>
      </c>
      <c r="L15" s="9">
        <v>835693.75</v>
      </c>
      <c r="M15" s="9">
        <v>835693.75</v>
      </c>
      <c r="N15" s="1">
        <v>6551193.75</v>
      </c>
    </row>
    <row r="16" spans="1:17" ht="18">
      <c r="A16" s="34" t="s">
        <v>30</v>
      </c>
      <c r="B16" s="35">
        <f t="shared" si="0"/>
        <v>0</v>
      </c>
      <c r="C16" s="12"/>
      <c r="D16" s="9"/>
      <c r="E16" s="9"/>
      <c r="F16" s="9"/>
      <c r="G16" s="9"/>
      <c r="H16" s="9"/>
      <c r="I16" s="9"/>
      <c r="J16" s="9"/>
      <c r="K16" s="9"/>
      <c r="L16" s="1"/>
      <c r="M16" s="9"/>
      <c r="N16" s="1"/>
    </row>
    <row r="17" spans="1:16" ht="18">
      <c r="A17" s="34" t="s">
        <v>31</v>
      </c>
      <c r="B17" s="35">
        <f t="shared" si="0"/>
        <v>0</v>
      </c>
      <c r="C17" s="12">
        <v>0</v>
      </c>
      <c r="D17" s="9"/>
      <c r="E17" s="9"/>
      <c r="F17" s="9"/>
      <c r="G17" s="9"/>
      <c r="H17" s="9"/>
      <c r="I17" s="9"/>
      <c r="J17" s="9"/>
      <c r="K17" s="9"/>
      <c r="L17" s="1"/>
      <c r="M17" s="9"/>
      <c r="N17" s="1"/>
    </row>
    <row r="18" spans="1:16" ht="18">
      <c r="A18" s="34" t="s">
        <v>5</v>
      </c>
      <c r="B18" s="35">
        <f t="shared" si="0"/>
        <v>4457136.01</v>
      </c>
      <c r="C18" s="13">
        <v>342006.1</v>
      </c>
      <c r="D18" s="9">
        <v>346731.4</v>
      </c>
      <c r="E18" s="9">
        <v>347974.9</v>
      </c>
      <c r="F18" s="9">
        <v>391994.8</v>
      </c>
      <c r="G18" s="9">
        <v>388844.6</v>
      </c>
      <c r="H18" s="9">
        <v>379808.5</v>
      </c>
      <c r="I18" s="9">
        <v>368119.6</v>
      </c>
      <c r="J18" s="9">
        <v>370026.3</v>
      </c>
      <c r="K18" s="9">
        <v>381052</v>
      </c>
      <c r="L18" s="9">
        <v>372720.55</v>
      </c>
      <c r="M18" s="9">
        <v>383597.03</v>
      </c>
      <c r="N18" s="1">
        <v>384260.23</v>
      </c>
    </row>
    <row r="19" spans="1:16" ht="18">
      <c r="A19" s="32" t="s">
        <v>6</v>
      </c>
      <c r="B19" s="10">
        <f>B20+B24+B21+B22+B23+B25+B26+B27+B28</f>
        <v>25232298.999999996</v>
      </c>
      <c r="C19" s="11">
        <f>C20+C24</f>
        <v>530000</v>
      </c>
      <c r="D19" s="10">
        <f>D20+D21+D24+D27</f>
        <v>265590.38</v>
      </c>
      <c r="E19" s="31">
        <f>+E20+E21+E24+E27+E28</f>
        <v>1461600.3699999996</v>
      </c>
      <c r="F19" s="10">
        <f>+F20+F24+F27</f>
        <v>700601.99</v>
      </c>
      <c r="G19" s="10">
        <f>+G20+G21+G24+G26+G27</f>
        <v>916579.01</v>
      </c>
      <c r="H19" s="10">
        <f>+H20+H24+H26+H27+H28</f>
        <v>1177247.8</v>
      </c>
      <c r="I19" s="10">
        <f>+I20+I24+I25+I27</f>
        <v>3790443.57</v>
      </c>
      <c r="J19" s="10">
        <v>13083199.119999999</v>
      </c>
      <c r="K19" s="10">
        <f>K27+K24+K20</f>
        <v>578602.43000000005</v>
      </c>
      <c r="L19" s="10">
        <f>+L20+L21+L24+L27</f>
        <v>774288.87</v>
      </c>
      <c r="M19" s="10">
        <f>+M20+M24+M27</f>
        <v>578400.06000000006</v>
      </c>
      <c r="N19" s="23">
        <f>N20+N21+N24+N27</f>
        <v>1375745.4</v>
      </c>
    </row>
    <row r="20" spans="1:16">
      <c r="A20" s="34" t="s">
        <v>7</v>
      </c>
      <c r="B20" s="9">
        <f>C20+D20+E20+F20+G20+H20+I20+J20+K20+L20+M20+N20</f>
        <v>7547400.129999999</v>
      </c>
      <c r="C20" s="12">
        <v>530000</v>
      </c>
      <c r="D20" s="9">
        <v>108418.63</v>
      </c>
      <c r="E20" s="9">
        <v>743025.35</v>
      </c>
      <c r="F20" s="9">
        <v>651831.88</v>
      </c>
      <c r="G20" s="9">
        <v>602549.46</v>
      </c>
      <c r="H20" s="9">
        <v>652462.62</v>
      </c>
      <c r="I20" s="9">
        <v>641049.65</v>
      </c>
      <c r="J20" s="9">
        <v>622708.52</v>
      </c>
      <c r="K20" s="9">
        <v>530000</v>
      </c>
      <c r="L20" s="9">
        <v>667911.87</v>
      </c>
      <c r="M20" s="9">
        <v>530000</v>
      </c>
      <c r="N20" s="1">
        <v>1267442.1499999999</v>
      </c>
    </row>
    <row r="21" spans="1:16" ht="18">
      <c r="A21" s="34" t="s">
        <v>32</v>
      </c>
      <c r="B21" s="9">
        <f t="shared" ref="B21:B28" si="1">C21+D21+E21+F21+G21+H21+I21+J21+K21+L21+M21+N21</f>
        <v>489364.81000000006</v>
      </c>
      <c r="C21" s="12">
        <v>0</v>
      </c>
      <c r="D21" s="9">
        <v>105267.8</v>
      </c>
      <c r="E21" s="9">
        <v>144731.72</v>
      </c>
      <c r="F21" s="9"/>
      <c r="G21" s="9">
        <v>162252.29</v>
      </c>
      <c r="H21" s="9"/>
      <c r="I21" s="9"/>
      <c r="J21" s="9">
        <v>0</v>
      </c>
      <c r="K21" s="9"/>
      <c r="L21" s="9">
        <v>59885</v>
      </c>
      <c r="N21" s="1">
        <v>17228</v>
      </c>
    </row>
    <row r="22" spans="1:16">
      <c r="A22" s="34" t="s">
        <v>8</v>
      </c>
      <c r="B22" s="9">
        <f t="shared" si="1"/>
        <v>0</v>
      </c>
      <c r="C22" s="11">
        <v>0</v>
      </c>
      <c r="D22" s="9"/>
      <c r="E22" s="9"/>
      <c r="F22" s="9"/>
      <c r="G22" s="9"/>
      <c r="H22" s="9"/>
      <c r="I22" s="9"/>
      <c r="J22" s="9"/>
      <c r="K22" s="9"/>
      <c r="L22" s="1"/>
      <c r="N22" s="1"/>
    </row>
    <row r="23" spans="1:16" ht="18">
      <c r="A23" s="34" t="s">
        <v>9</v>
      </c>
      <c r="B23" s="9">
        <f t="shared" si="1"/>
        <v>0</v>
      </c>
      <c r="C23" s="12">
        <v>0</v>
      </c>
      <c r="D23" s="9"/>
      <c r="E23" s="9"/>
      <c r="F23" s="9"/>
      <c r="G23" s="9"/>
      <c r="H23" s="9"/>
      <c r="I23" s="9"/>
      <c r="J23" s="9"/>
      <c r="K23" s="9"/>
      <c r="L23" s="1"/>
      <c r="N23" s="1"/>
    </row>
    <row r="24" spans="1:16">
      <c r="A24" s="34" t="s">
        <v>10</v>
      </c>
      <c r="B24" s="9">
        <f t="shared" si="1"/>
        <v>15522862.449999999</v>
      </c>
      <c r="C24" s="12"/>
      <c r="D24" s="9">
        <v>31253.95</v>
      </c>
      <c r="E24" s="9">
        <v>26824.94</v>
      </c>
      <c r="F24" s="9">
        <v>28120.11</v>
      </c>
      <c r="G24" s="9">
        <v>27877.26</v>
      </c>
      <c r="H24" s="9">
        <v>204415.18</v>
      </c>
      <c r="I24" s="9">
        <v>3033170.67</v>
      </c>
      <c r="J24" s="9">
        <v>12039880.6</v>
      </c>
      <c r="K24" s="9">
        <v>27952.43</v>
      </c>
      <c r="L24" s="9">
        <v>25842</v>
      </c>
      <c r="M24" s="9">
        <v>27750.06</v>
      </c>
      <c r="N24" s="1">
        <v>49775.25</v>
      </c>
    </row>
    <row r="25" spans="1:16">
      <c r="A25" s="34" t="s">
        <v>33</v>
      </c>
      <c r="B25" s="9">
        <f t="shared" si="1"/>
        <v>95573.25</v>
      </c>
      <c r="C25" s="11">
        <v>0</v>
      </c>
      <c r="D25" s="9"/>
      <c r="E25" s="9"/>
      <c r="F25" s="9"/>
      <c r="G25" s="9"/>
      <c r="H25" s="9"/>
      <c r="I25" s="9">
        <v>95573.25</v>
      </c>
      <c r="J25" s="9">
        <v>0</v>
      </c>
      <c r="K25" s="9"/>
      <c r="L25" s="1"/>
      <c r="M25" s="9"/>
      <c r="N25" s="1"/>
      <c r="P25" s="1"/>
    </row>
    <row r="26" spans="1:16" ht="36">
      <c r="A26" s="34" t="s">
        <v>34</v>
      </c>
      <c r="B26" s="9">
        <f t="shared" si="1"/>
        <v>410210</v>
      </c>
      <c r="C26" s="12">
        <v>0</v>
      </c>
      <c r="D26" s="9"/>
      <c r="E26" s="9"/>
      <c r="F26" s="9"/>
      <c r="G26" s="9">
        <v>103250</v>
      </c>
      <c r="H26" s="9"/>
      <c r="I26" s="9"/>
      <c r="J26" s="9">
        <v>306960</v>
      </c>
      <c r="K26" s="9"/>
      <c r="L26" s="1"/>
      <c r="M26" s="9"/>
      <c r="N26" s="1"/>
    </row>
    <row r="27" spans="1:16" ht="27">
      <c r="A27" s="34" t="s">
        <v>35</v>
      </c>
      <c r="B27" s="9">
        <f t="shared" si="1"/>
        <v>553200</v>
      </c>
      <c r="C27" s="12">
        <v>0</v>
      </c>
      <c r="D27" s="9">
        <v>20650</v>
      </c>
      <c r="E27" s="9">
        <v>233050</v>
      </c>
      <c r="F27" s="9">
        <v>20650</v>
      </c>
      <c r="G27" s="9">
        <v>20650</v>
      </c>
      <c r="H27" s="9">
        <v>20650</v>
      </c>
      <c r="I27" s="9">
        <v>20650</v>
      </c>
      <c r="J27" s="9">
        <v>113650</v>
      </c>
      <c r="K27" s="9">
        <v>20650</v>
      </c>
      <c r="L27" s="9">
        <v>20650</v>
      </c>
      <c r="M27" s="9">
        <v>20650</v>
      </c>
      <c r="N27" s="1">
        <v>41300</v>
      </c>
    </row>
    <row r="28" spans="1:16" ht="18">
      <c r="A28" s="34" t="s">
        <v>36</v>
      </c>
      <c r="B28" s="9">
        <f t="shared" si="1"/>
        <v>613688.36</v>
      </c>
      <c r="C28" s="12">
        <v>0</v>
      </c>
      <c r="D28" s="9"/>
      <c r="E28" s="9">
        <v>313968.36</v>
      </c>
      <c r="F28" s="9"/>
      <c r="G28" s="9"/>
      <c r="H28" s="9">
        <v>299720</v>
      </c>
      <c r="I28" s="9"/>
      <c r="J28" s="9">
        <v>0</v>
      </c>
      <c r="K28" s="1"/>
      <c r="L28" s="1"/>
      <c r="M28" s="1"/>
      <c r="N28" s="1"/>
    </row>
    <row r="29" spans="1:16" ht="18">
      <c r="A29" s="32" t="s">
        <v>11</v>
      </c>
      <c r="B29" s="10">
        <f t="shared" ref="B29:C29" si="2">B30+B31+B32+B33+B34+B35+B36+B38</f>
        <v>71314354.819999993</v>
      </c>
      <c r="C29" s="10">
        <f t="shared" si="2"/>
        <v>2817451</v>
      </c>
      <c r="D29" s="10">
        <f>D30+D31+D34+D35+D36+D38</f>
        <v>6287216.3699999992</v>
      </c>
      <c r="E29" s="10">
        <f>+E30+E31+E32+E33+E34+E35+E36+E38</f>
        <v>9654546.0500000007</v>
      </c>
      <c r="F29" s="10">
        <f>+F30+F36</f>
        <v>4313266</v>
      </c>
      <c r="G29" s="10">
        <f>+G30+G32+G33+G34+G35+G36+G38</f>
        <v>6717946.2300000004</v>
      </c>
      <c r="H29" s="10">
        <f>+H30+H32+H36</f>
        <v>4211367</v>
      </c>
      <c r="I29" s="10">
        <f>+I30+I31+I33+I34+I35+I36+I38</f>
        <v>7054958.1699999999</v>
      </c>
      <c r="J29" s="10">
        <v>4844040</v>
      </c>
      <c r="K29" s="10">
        <f>K30+K31+K36+K38</f>
        <v>5222352.16</v>
      </c>
      <c r="L29" s="10">
        <f>+L30+L34+L36+L38</f>
        <v>4595677.8600000003</v>
      </c>
      <c r="M29" s="10">
        <f>+M30+M31+M32+M34+M35+M36+M38</f>
        <v>9283151.1600000001</v>
      </c>
      <c r="N29" s="23">
        <f>N30+N32+N34+N35+N36+N38</f>
        <v>6312382.8200000003</v>
      </c>
    </row>
    <row r="30" spans="1:16" ht="18">
      <c r="A30" s="34" t="s">
        <v>12</v>
      </c>
      <c r="B30" s="9">
        <f>C30+D30+E30+F30+G30+H30+I30+J30+K30+L30+M30+N30</f>
        <v>39486960.689999998</v>
      </c>
      <c r="C30" s="12">
        <v>2817451</v>
      </c>
      <c r="D30" s="9">
        <v>3109344</v>
      </c>
      <c r="E30" s="9">
        <v>2816676</v>
      </c>
      <c r="F30" s="9">
        <v>3383410</v>
      </c>
      <c r="G30" s="9">
        <v>3156228.61</v>
      </c>
      <c r="H30" s="9">
        <v>3122600</v>
      </c>
      <c r="I30" s="9">
        <v>3442718.08</v>
      </c>
      <c r="J30" s="9">
        <v>3098931</v>
      </c>
      <c r="K30" s="9">
        <v>3398200</v>
      </c>
      <c r="L30" s="9">
        <v>3466620</v>
      </c>
      <c r="M30" s="9">
        <v>3103240</v>
      </c>
      <c r="N30" s="1">
        <v>4571542</v>
      </c>
    </row>
    <row r="31" spans="1:16">
      <c r="A31" s="34" t="s">
        <v>13</v>
      </c>
      <c r="B31" s="9">
        <f t="shared" ref="B31:B38" si="3">C31+D31+E31+F31+G31+H31+I31+J31+K31+L31+M31+N31</f>
        <v>11009850.76</v>
      </c>
      <c r="C31" s="12">
        <v>0</v>
      </c>
      <c r="D31" s="9">
        <v>182310</v>
      </c>
      <c r="E31" s="9">
        <v>4803803.5999999996</v>
      </c>
      <c r="F31" s="9"/>
      <c r="G31" s="9"/>
      <c r="H31" s="9"/>
      <c r="I31" s="9">
        <v>1042636.2</v>
      </c>
      <c r="J31" s="9">
        <v>164020</v>
      </c>
      <c r="K31" s="9">
        <v>289019.76</v>
      </c>
      <c r="L31" s="1"/>
      <c r="M31" s="9">
        <v>4528061.2</v>
      </c>
      <c r="N31" s="1"/>
    </row>
    <row r="32" spans="1:16" ht="18">
      <c r="A32" s="34" t="s">
        <v>37</v>
      </c>
      <c r="B32" s="9">
        <f t="shared" si="3"/>
        <v>1012565.74</v>
      </c>
      <c r="C32" s="12">
        <v>0</v>
      </c>
      <c r="D32" s="9"/>
      <c r="E32" s="9">
        <v>357751.93</v>
      </c>
      <c r="F32" s="9"/>
      <c r="G32" s="9">
        <v>135788.5</v>
      </c>
      <c r="H32" s="9">
        <v>163902</v>
      </c>
      <c r="I32" s="9"/>
      <c r="J32" s="9">
        <v>0</v>
      </c>
      <c r="K32" s="9"/>
      <c r="L32" s="1"/>
      <c r="M32" s="9">
        <v>307970.51</v>
      </c>
      <c r="N32" s="1">
        <v>47152.800000000003</v>
      </c>
    </row>
    <row r="33" spans="1:14" ht="18">
      <c r="A33" s="34" t="s">
        <v>38</v>
      </c>
      <c r="B33" s="9">
        <f t="shared" si="3"/>
        <v>600040.57999999996</v>
      </c>
      <c r="C33" s="12">
        <v>0</v>
      </c>
      <c r="D33" s="9"/>
      <c r="E33" s="9">
        <v>107033.87</v>
      </c>
      <c r="F33" s="9"/>
      <c r="G33" s="9">
        <v>95792.4</v>
      </c>
      <c r="H33" s="9"/>
      <c r="I33" s="9">
        <v>397214.31</v>
      </c>
      <c r="J33" s="9">
        <v>0</v>
      </c>
      <c r="K33" s="9"/>
      <c r="L33" s="1"/>
      <c r="M33" s="9"/>
      <c r="N33" s="1"/>
    </row>
    <row r="34" spans="1:14" ht="18">
      <c r="A34" s="34" t="s">
        <v>14</v>
      </c>
      <c r="B34" s="9">
        <f t="shared" si="3"/>
        <v>487539.00000000006</v>
      </c>
      <c r="C34" s="12">
        <v>0</v>
      </c>
      <c r="D34" s="9">
        <v>157614.82</v>
      </c>
      <c r="E34" s="9">
        <v>36316.79</v>
      </c>
      <c r="F34" s="9"/>
      <c r="G34" s="9">
        <v>51673.760000000002</v>
      </c>
      <c r="H34" s="9"/>
      <c r="I34" s="9">
        <v>48564.08</v>
      </c>
      <c r="J34" s="9">
        <v>0</v>
      </c>
      <c r="K34" s="9"/>
      <c r="L34" s="9">
        <v>94423.6</v>
      </c>
      <c r="M34" s="9">
        <v>18941.95</v>
      </c>
      <c r="N34" s="1">
        <v>80004</v>
      </c>
    </row>
    <row r="35" spans="1:14" ht="18">
      <c r="A35" s="34" t="s">
        <v>15</v>
      </c>
      <c r="B35" s="9">
        <f t="shared" si="3"/>
        <v>1635184.93</v>
      </c>
      <c r="C35" s="14">
        <v>0</v>
      </c>
      <c r="D35" s="9">
        <v>902841.53</v>
      </c>
      <c r="E35" s="9">
        <v>31254.32</v>
      </c>
      <c r="F35" s="9"/>
      <c r="G35" s="9">
        <v>577856.43000000005</v>
      </c>
      <c r="H35" s="9"/>
      <c r="I35" s="9">
        <v>105955.15</v>
      </c>
      <c r="J35" s="9">
        <v>5312.3</v>
      </c>
      <c r="K35" s="9"/>
      <c r="L35" s="1"/>
      <c r="M35" s="9">
        <v>6195</v>
      </c>
      <c r="N35" s="1">
        <v>5770.2</v>
      </c>
    </row>
    <row r="36" spans="1:14" ht="27">
      <c r="A36" s="34" t="s">
        <v>16</v>
      </c>
      <c r="B36" s="9">
        <f t="shared" si="3"/>
        <v>12225277.370000001</v>
      </c>
      <c r="C36" s="13"/>
      <c r="D36" s="9">
        <v>1838560.77</v>
      </c>
      <c r="E36" s="9">
        <v>1061613.8</v>
      </c>
      <c r="F36" s="9">
        <v>929856</v>
      </c>
      <c r="G36" s="9">
        <v>1280663.51</v>
      </c>
      <c r="H36" s="9">
        <v>924865</v>
      </c>
      <c r="I36" s="9">
        <v>1155799.01</v>
      </c>
      <c r="J36" s="9">
        <v>1008299.28</v>
      </c>
      <c r="K36" s="9">
        <v>1044252.4</v>
      </c>
      <c r="L36" s="9">
        <v>926587.8</v>
      </c>
      <c r="M36" s="9">
        <v>871476</v>
      </c>
      <c r="N36" s="1">
        <v>1183303.8</v>
      </c>
    </row>
    <row r="37" spans="1:14" ht="27">
      <c r="A37" s="34" t="s">
        <v>39</v>
      </c>
      <c r="B37" s="9">
        <f t="shared" si="3"/>
        <v>0</v>
      </c>
      <c r="C37" s="12">
        <v>0</v>
      </c>
      <c r="D37" s="9"/>
      <c r="E37" s="9">
        <v>0</v>
      </c>
      <c r="F37" s="9"/>
      <c r="G37" s="9"/>
      <c r="H37" s="9"/>
      <c r="I37" s="9"/>
      <c r="J37" s="9">
        <v>0</v>
      </c>
      <c r="K37" s="9"/>
      <c r="L37" s="1"/>
      <c r="M37" s="9"/>
      <c r="N37" s="1"/>
    </row>
    <row r="38" spans="1:14">
      <c r="A38" s="34" t="s">
        <v>17</v>
      </c>
      <c r="B38" s="9">
        <f t="shared" si="3"/>
        <v>4856935.75</v>
      </c>
      <c r="C38" s="12"/>
      <c r="D38" s="9">
        <v>96545.25</v>
      </c>
      <c r="E38" s="9">
        <v>440095.74</v>
      </c>
      <c r="F38" s="9"/>
      <c r="G38" s="9">
        <v>1419943.02</v>
      </c>
      <c r="H38" s="9"/>
      <c r="I38" s="9">
        <v>862071.34</v>
      </c>
      <c r="J38" s="9">
        <v>567477.42000000004</v>
      </c>
      <c r="K38" s="9">
        <v>490880</v>
      </c>
      <c r="L38" s="9">
        <v>108046.46</v>
      </c>
      <c r="M38" s="9">
        <v>447266.5</v>
      </c>
      <c r="N38" s="1">
        <v>424610.02</v>
      </c>
    </row>
    <row r="39" spans="1:14" ht="18">
      <c r="A39" s="32" t="s">
        <v>40</v>
      </c>
      <c r="B39" s="10">
        <f t="shared" ref="B39:B73" si="4">C39</f>
        <v>0</v>
      </c>
      <c r="C39" s="11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f>+I40+I41+I42+I43+I44+I45+I46+I47+I4</f>
        <v>0</v>
      </c>
      <c r="J39" s="9">
        <v>0</v>
      </c>
      <c r="K39" s="1"/>
      <c r="L39" s="1"/>
      <c r="M39" s="1">
        <v>0</v>
      </c>
      <c r="N39" s="1"/>
    </row>
    <row r="40" spans="1:14" ht="18">
      <c r="A40" s="34" t="s">
        <v>41</v>
      </c>
      <c r="B40" s="10">
        <f t="shared" si="4"/>
        <v>0</v>
      </c>
      <c r="C40" s="11">
        <v>0</v>
      </c>
      <c r="D40" s="9"/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1"/>
      <c r="L40" s="1"/>
      <c r="M40" s="1">
        <v>0</v>
      </c>
      <c r="N40" s="1"/>
    </row>
    <row r="41" spans="1:14" ht="27">
      <c r="A41" s="34" t="s">
        <v>42</v>
      </c>
      <c r="B41" s="10">
        <f t="shared" si="4"/>
        <v>0</v>
      </c>
      <c r="C41" s="11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1"/>
      <c r="L41" s="1"/>
      <c r="M41" s="1">
        <v>0</v>
      </c>
      <c r="N41" s="1"/>
    </row>
    <row r="42" spans="1:14" ht="27">
      <c r="A42" s="34" t="s">
        <v>43</v>
      </c>
      <c r="B42" s="10">
        <f t="shared" si="4"/>
        <v>0</v>
      </c>
      <c r="C42" s="11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1"/>
      <c r="L42" s="1"/>
      <c r="M42" s="1">
        <v>0</v>
      </c>
      <c r="N42" s="1"/>
    </row>
    <row r="43" spans="1:14" ht="27">
      <c r="A43" s="34" t="s">
        <v>44</v>
      </c>
      <c r="B43" s="10">
        <f t="shared" si="4"/>
        <v>0</v>
      </c>
      <c r="C43" s="11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1"/>
      <c r="L43" s="1"/>
      <c r="M43" s="1">
        <v>0</v>
      </c>
      <c r="N43" s="1"/>
    </row>
    <row r="44" spans="1:14" ht="27">
      <c r="A44" s="34" t="s">
        <v>45</v>
      </c>
      <c r="B44" s="10">
        <f t="shared" si="4"/>
        <v>0</v>
      </c>
      <c r="C44" s="11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1"/>
      <c r="L44" s="1"/>
      <c r="M44" s="1">
        <v>0</v>
      </c>
      <c r="N44" s="1"/>
    </row>
    <row r="45" spans="1:14" ht="18">
      <c r="A45" s="34" t="s">
        <v>46</v>
      </c>
      <c r="B45" s="10">
        <f t="shared" si="4"/>
        <v>0</v>
      </c>
      <c r="C45" s="11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1"/>
      <c r="L45" s="1"/>
      <c r="M45" s="1">
        <v>0</v>
      </c>
      <c r="N45" s="1"/>
    </row>
    <row r="46" spans="1:14" ht="27">
      <c r="A46" s="34" t="s">
        <v>47</v>
      </c>
      <c r="B46" s="10">
        <f t="shared" si="4"/>
        <v>0</v>
      </c>
      <c r="C46" s="11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1"/>
      <c r="L46" s="1"/>
      <c r="M46" s="1">
        <v>0</v>
      </c>
      <c r="N46" s="1"/>
    </row>
    <row r="47" spans="1:14" ht="18">
      <c r="A47" s="32" t="s">
        <v>48</v>
      </c>
      <c r="B47" s="10">
        <f t="shared" si="4"/>
        <v>0</v>
      </c>
      <c r="C47" s="11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1"/>
      <c r="L47" s="1"/>
      <c r="M47" s="1">
        <v>0</v>
      </c>
      <c r="N47" s="1"/>
    </row>
    <row r="48" spans="1:14" ht="18">
      <c r="A48" s="34" t="s">
        <v>49</v>
      </c>
      <c r="B48" s="10">
        <f t="shared" si="4"/>
        <v>0</v>
      </c>
      <c r="C48" s="11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1"/>
      <c r="L48" s="1"/>
      <c r="M48" s="1">
        <v>0</v>
      </c>
      <c r="N48" s="1"/>
    </row>
    <row r="49" spans="1:14" ht="27">
      <c r="A49" s="34" t="s">
        <v>50</v>
      </c>
      <c r="B49" s="10">
        <f t="shared" si="4"/>
        <v>0</v>
      </c>
      <c r="C49" s="11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1"/>
      <c r="L49" s="1"/>
      <c r="M49" s="1">
        <v>0</v>
      </c>
      <c r="N49" s="1"/>
    </row>
    <row r="50" spans="1:14" ht="27">
      <c r="A50" s="34" t="s">
        <v>51</v>
      </c>
      <c r="B50" s="10">
        <f t="shared" si="4"/>
        <v>0</v>
      </c>
      <c r="C50" s="11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1"/>
      <c r="L50" s="1"/>
      <c r="M50" s="1">
        <v>0</v>
      </c>
      <c r="N50" s="1"/>
    </row>
    <row r="51" spans="1:14">
      <c r="A51" s="34"/>
      <c r="B51" s="10"/>
      <c r="C51" s="11"/>
      <c r="D51" s="9"/>
      <c r="E51" s="9"/>
      <c r="F51" s="9"/>
      <c r="G51" s="9"/>
      <c r="H51" s="9"/>
      <c r="I51" s="9"/>
      <c r="J51" s="9"/>
      <c r="K51" s="1"/>
      <c r="L51" s="1"/>
      <c r="M51" s="1"/>
      <c r="N51" s="1"/>
    </row>
    <row r="52" spans="1:14">
      <c r="A52" s="34"/>
      <c r="B52" s="10"/>
      <c r="C52" s="11"/>
      <c r="D52" s="9"/>
      <c r="E52" s="9"/>
      <c r="F52" s="9"/>
      <c r="G52" s="9"/>
      <c r="H52" s="9"/>
      <c r="I52" s="9"/>
      <c r="J52" s="9"/>
      <c r="K52" s="1"/>
      <c r="L52" s="1"/>
      <c r="M52" s="1"/>
      <c r="N52" s="1"/>
    </row>
    <row r="53" spans="1:14">
      <c r="A53" s="34"/>
      <c r="B53" s="10"/>
      <c r="C53" s="11"/>
      <c r="D53" s="9"/>
      <c r="E53" s="9"/>
      <c r="F53" s="21" t="s">
        <v>95</v>
      </c>
      <c r="G53" s="9"/>
      <c r="H53" s="9"/>
      <c r="I53" s="9"/>
      <c r="J53" s="9"/>
      <c r="K53" s="1"/>
      <c r="L53" s="1"/>
      <c r="M53" s="1"/>
      <c r="N53" s="1"/>
    </row>
    <row r="54" spans="1:14">
      <c r="A54" s="34"/>
      <c r="B54" s="10"/>
      <c r="C54" s="11"/>
      <c r="D54" s="9"/>
      <c r="E54" s="9"/>
      <c r="F54" s="9"/>
      <c r="G54" s="9"/>
      <c r="H54" s="9"/>
      <c r="I54" s="9"/>
      <c r="J54" s="9"/>
      <c r="K54" s="1"/>
      <c r="L54" s="1"/>
      <c r="M54" s="1"/>
      <c r="N54" s="1"/>
    </row>
    <row r="55" spans="1:14">
      <c r="A55" s="34"/>
      <c r="B55" s="10"/>
      <c r="C55" s="11"/>
      <c r="D55" s="9"/>
      <c r="E55" s="9"/>
      <c r="F55" s="9"/>
      <c r="G55" s="9"/>
      <c r="H55" s="9"/>
      <c r="I55" s="9"/>
      <c r="J55" s="9"/>
      <c r="K55" s="1"/>
      <c r="L55" s="1"/>
      <c r="M55" s="1"/>
      <c r="N55" s="1"/>
    </row>
    <row r="56" spans="1:14" ht="27">
      <c r="A56" s="34" t="s">
        <v>52</v>
      </c>
      <c r="B56" s="10">
        <f t="shared" si="4"/>
        <v>0</v>
      </c>
      <c r="C56" s="11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1"/>
      <c r="L56" s="1"/>
      <c r="M56" s="1"/>
      <c r="N56" s="1"/>
    </row>
    <row r="57" spans="1:14" ht="27">
      <c r="A57" s="34" t="s">
        <v>53</v>
      </c>
      <c r="B57" s="10">
        <f t="shared" si="4"/>
        <v>0</v>
      </c>
      <c r="C57" s="11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1"/>
      <c r="L57" s="1"/>
      <c r="M57" s="1"/>
      <c r="N57" s="1"/>
    </row>
    <row r="58" spans="1:14" ht="18">
      <c r="A58" s="34" t="s">
        <v>54</v>
      </c>
      <c r="B58" s="10">
        <f t="shared" si="4"/>
        <v>0</v>
      </c>
      <c r="C58" s="11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1"/>
      <c r="L58" s="1"/>
      <c r="M58" s="1"/>
      <c r="N58" s="1"/>
    </row>
    <row r="59" spans="1:14" ht="27">
      <c r="A59" s="34" t="s">
        <v>55</v>
      </c>
      <c r="B59" s="10">
        <f t="shared" si="4"/>
        <v>0</v>
      </c>
      <c r="C59" s="11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1"/>
      <c r="L59" s="1"/>
      <c r="M59" s="1"/>
      <c r="N59" s="1"/>
    </row>
    <row r="60" spans="1:14" ht="18">
      <c r="A60" s="32" t="s">
        <v>18</v>
      </c>
      <c r="B60" s="10">
        <f>B61+B62+B63+B64+B65+B66+B67+B68+B69</f>
        <v>8791466.4700000007</v>
      </c>
      <c r="C60" s="11">
        <v>0</v>
      </c>
      <c r="D60" s="10">
        <f>D61+D62+D63+D64+D65+D66+D67+D68+D69</f>
        <v>187500.03</v>
      </c>
      <c r="E60" s="10">
        <v>1927685.76</v>
      </c>
      <c r="F60" s="10"/>
      <c r="G60" s="10">
        <f>+G61+G62+G65+G67</f>
        <v>1017524.98</v>
      </c>
      <c r="H60" s="10">
        <f>+H61+H65</f>
        <v>433589.96</v>
      </c>
      <c r="I60" s="10">
        <f>+I61+I62+I63+I64+I65+I66+I67+I68+I69</f>
        <v>1496759.66</v>
      </c>
      <c r="J60" s="10">
        <v>2707083.69</v>
      </c>
      <c r="K60" s="10">
        <v>14487.1</v>
      </c>
      <c r="L60" s="10">
        <f>L61+L62+L63+L64+L65+L66+L67+L68+L69</f>
        <v>272773.74</v>
      </c>
      <c r="M60" s="10">
        <f>+M61+M65</f>
        <v>543508.02</v>
      </c>
      <c r="N60" s="23">
        <f>N61+N63+N65</f>
        <v>190553.53</v>
      </c>
    </row>
    <row r="61" spans="1:14">
      <c r="A61" s="34" t="s">
        <v>19</v>
      </c>
      <c r="B61" s="9">
        <f>C61+D61+E61+F61+G61+H61+I61+J61+K61+L61+M61+N61</f>
        <v>3513053.52</v>
      </c>
      <c r="C61" s="12">
        <v>0</v>
      </c>
      <c r="D61" s="9"/>
      <c r="E61" s="9">
        <v>986517.76</v>
      </c>
      <c r="F61" s="9"/>
      <c r="G61" s="9">
        <v>84584.98</v>
      </c>
      <c r="H61" s="9">
        <v>377589.96</v>
      </c>
      <c r="I61" s="9">
        <v>512258.01</v>
      </c>
      <c r="J61" s="9">
        <v>805345.95</v>
      </c>
      <c r="K61" s="9">
        <v>14487.1</v>
      </c>
      <c r="L61" s="9">
        <v>227773.74</v>
      </c>
      <c r="M61" s="9">
        <v>467208.02</v>
      </c>
      <c r="N61" s="1">
        <v>37288</v>
      </c>
    </row>
    <row r="62" spans="1:14" ht="18">
      <c r="A62" s="34" t="s">
        <v>56</v>
      </c>
      <c r="B62" s="9">
        <f t="shared" ref="B62:B68" si="5">C62+D62+E62+F62+G62+H62+I62+J62+K62+L62+M62+N62</f>
        <v>2816916.1100000003</v>
      </c>
      <c r="C62" s="11">
        <v>0</v>
      </c>
      <c r="D62" s="9">
        <v>0</v>
      </c>
      <c r="E62" s="9">
        <v>674724</v>
      </c>
      <c r="F62" s="9">
        <v>0</v>
      </c>
      <c r="G62" s="9">
        <v>55460</v>
      </c>
      <c r="H62" s="9"/>
      <c r="I62" s="9">
        <v>617960.18000000005</v>
      </c>
      <c r="J62" s="9">
        <v>1468771.93</v>
      </c>
      <c r="K62" s="1">
        <v>0</v>
      </c>
      <c r="L62" s="1">
        <v>0</v>
      </c>
      <c r="M62" s="9">
        <v>0</v>
      </c>
      <c r="N62" s="1"/>
    </row>
    <row r="63" spans="1:14" ht="18">
      <c r="A63" s="34" t="s">
        <v>57</v>
      </c>
      <c r="B63" s="9">
        <f t="shared" si="5"/>
        <v>99953.13</v>
      </c>
      <c r="C63" s="11">
        <v>0</v>
      </c>
      <c r="D63" s="9">
        <v>0</v>
      </c>
      <c r="E63" s="9">
        <v>0</v>
      </c>
      <c r="F63" s="9">
        <v>0</v>
      </c>
      <c r="G63" s="9">
        <v>0</v>
      </c>
      <c r="H63" s="9"/>
      <c r="I63" s="9">
        <v>0</v>
      </c>
      <c r="J63" s="9">
        <v>0</v>
      </c>
      <c r="K63" s="1"/>
      <c r="L63" s="1"/>
      <c r="M63" s="9">
        <v>0</v>
      </c>
      <c r="N63" s="1">
        <v>99953.13</v>
      </c>
    </row>
    <row r="64" spans="1:14" ht="27">
      <c r="A64" s="34" t="s">
        <v>58</v>
      </c>
      <c r="B64" s="9">
        <f t="shared" si="5"/>
        <v>0</v>
      </c>
      <c r="C64" s="11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1"/>
      <c r="L64" s="1"/>
      <c r="M64" s="9">
        <v>0</v>
      </c>
      <c r="N64" s="1"/>
    </row>
    <row r="65" spans="1:14" ht="18">
      <c r="A65" s="34" t="s">
        <v>59</v>
      </c>
      <c r="B65" s="9">
        <f t="shared" si="5"/>
        <v>2086543.71</v>
      </c>
      <c r="C65" s="11">
        <v>0</v>
      </c>
      <c r="D65" s="9">
        <v>187500.03</v>
      </c>
      <c r="E65" s="9">
        <v>266444</v>
      </c>
      <c r="F65" s="9"/>
      <c r="G65" s="9">
        <v>602480</v>
      </c>
      <c r="H65" s="9">
        <v>56000</v>
      </c>
      <c r="I65" s="9">
        <v>366541.47</v>
      </c>
      <c r="J65" s="9">
        <v>432965.81</v>
      </c>
      <c r="K65" s="1"/>
      <c r="L65" s="9">
        <v>45000</v>
      </c>
      <c r="M65" s="9">
        <v>76300</v>
      </c>
      <c r="N65" s="1">
        <v>53312.4</v>
      </c>
    </row>
    <row r="66" spans="1:14" ht="18">
      <c r="A66" s="34" t="s">
        <v>60</v>
      </c>
      <c r="B66" s="9">
        <f t="shared" si="5"/>
        <v>0</v>
      </c>
      <c r="C66" s="11">
        <v>0</v>
      </c>
      <c r="D66" s="9"/>
      <c r="E66" s="9">
        <v>0</v>
      </c>
      <c r="F66" s="9">
        <v>0</v>
      </c>
      <c r="G66" s="9">
        <v>0</v>
      </c>
      <c r="H66" s="9"/>
      <c r="I66" s="9">
        <v>0</v>
      </c>
      <c r="J66" s="9">
        <v>0</v>
      </c>
      <c r="K66" s="1"/>
      <c r="L66" s="1"/>
      <c r="M66" s="1">
        <v>0</v>
      </c>
      <c r="N66" s="1"/>
    </row>
    <row r="67" spans="1:14" ht="18">
      <c r="A67" s="34" t="s">
        <v>61</v>
      </c>
      <c r="B67" s="9">
        <f t="shared" si="5"/>
        <v>275000</v>
      </c>
      <c r="C67" s="11">
        <v>0</v>
      </c>
      <c r="D67" s="9">
        <v>0</v>
      </c>
      <c r="E67" s="9">
        <v>0</v>
      </c>
      <c r="F67" s="9">
        <v>0</v>
      </c>
      <c r="G67" s="9">
        <v>275000</v>
      </c>
      <c r="H67" s="9">
        <v>0</v>
      </c>
      <c r="I67" s="9"/>
      <c r="J67" s="9">
        <v>0</v>
      </c>
      <c r="K67" s="1"/>
      <c r="L67" s="1"/>
      <c r="M67" s="1">
        <v>0</v>
      </c>
      <c r="N67" s="1"/>
    </row>
    <row r="68" spans="1:14">
      <c r="A68" s="34" t="s">
        <v>62</v>
      </c>
      <c r="B68" s="9">
        <f t="shared" si="5"/>
        <v>0</v>
      </c>
      <c r="C68" s="11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1"/>
      <c r="L68" s="1"/>
      <c r="M68" s="1">
        <v>0</v>
      </c>
      <c r="N68" s="1"/>
    </row>
    <row r="69" spans="1:14" ht="27">
      <c r="A69" s="34" t="s">
        <v>63</v>
      </c>
      <c r="B69" s="9">
        <f>C69+D69+E69+F69+G69+H69+I69+J69+K69+L69+M69+N69</f>
        <v>0</v>
      </c>
      <c r="C69" s="11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1"/>
      <c r="L69" s="1"/>
      <c r="M69" s="1">
        <v>0</v>
      </c>
      <c r="N69" s="1"/>
    </row>
    <row r="70" spans="1:14">
      <c r="A70" s="32" t="s">
        <v>20</v>
      </c>
      <c r="B70" s="10">
        <f>E70</f>
        <v>1783564.87</v>
      </c>
      <c r="C70" s="11">
        <v>0</v>
      </c>
      <c r="D70" s="9"/>
      <c r="E70" s="10">
        <v>1783564.87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23"/>
      <c r="L70" s="23"/>
      <c r="M70" s="23"/>
      <c r="N70" s="23"/>
    </row>
    <row r="71" spans="1:14">
      <c r="A71" s="34" t="s">
        <v>21</v>
      </c>
      <c r="B71" s="10">
        <f t="shared" si="4"/>
        <v>0</v>
      </c>
      <c r="C71" s="12">
        <v>0</v>
      </c>
      <c r="D71" s="9"/>
      <c r="E71" s="9">
        <v>1783564.87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1"/>
      <c r="L71" s="1"/>
      <c r="M71" s="1"/>
      <c r="N71" s="1"/>
    </row>
    <row r="72" spans="1:14">
      <c r="A72" s="34" t="s">
        <v>64</v>
      </c>
      <c r="B72" s="10">
        <f t="shared" si="4"/>
        <v>0</v>
      </c>
      <c r="C72" s="11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1"/>
      <c r="L72" s="1"/>
      <c r="M72" s="1"/>
      <c r="N72" s="1"/>
    </row>
    <row r="73" spans="1:14" ht="18">
      <c r="A73" s="34" t="s">
        <v>65</v>
      </c>
      <c r="B73" s="10">
        <f t="shared" si="4"/>
        <v>0</v>
      </c>
      <c r="C73" s="11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1"/>
      <c r="L73" s="1"/>
      <c r="M73" s="1"/>
      <c r="N73" s="1"/>
    </row>
    <row r="74" spans="1:14" ht="27">
      <c r="A74" s="34" t="s">
        <v>66</v>
      </c>
      <c r="B74" s="10">
        <f t="shared" ref="B74:B88" si="6">C74</f>
        <v>0</v>
      </c>
      <c r="C74" s="11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1"/>
      <c r="L74" s="1"/>
      <c r="M74" s="1"/>
      <c r="N74" s="1"/>
    </row>
    <row r="75" spans="1:14" ht="27">
      <c r="A75" s="32" t="s">
        <v>67</v>
      </c>
      <c r="B75" s="10">
        <f t="shared" si="6"/>
        <v>0</v>
      </c>
      <c r="C75" s="11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1"/>
      <c r="L75" s="1"/>
      <c r="M75" s="1"/>
      <c r="N75" s="1"/>
    </row>
    <row r="76" spans="1:14">
      <c r="A76" s="34" t="s">
        <v>68</v>
      </c>
      <c r="B76" s="10">
        <f t="shared" si="6"/>
        <v>0</v>
      </c>
      <c r="C76" s="11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1"/>
      <c r="L76" s="1"/>
      <c r="M76" s="1"/>
      <c r="N76" s="1"/>
    </row>
    <row r="77" spans="1:14" ht="27">
      <c r="A77" s="34" t="s">
        <v>69</v>
      </c>
      <c r="B77" s="10">
        <f t="shared" si="6"/>
        <v>0</v>
      </c>
      <c r="C77" s="11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1"/>
      <c r="L77" s="1"/>
      <c r="M77" s="1"/>
      <c r="N77" s="1"/>
    </row>
    <row r="78" spans="1:14">
      <c r="A78" s="32" t="s">
        <v>70</v>
      </c>
      <c r="B78" s="10">
        <f t="shared" si="6"/>
        <v>0</v>
      </c>
      <c r="C78" s="11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1"/>
      <c r="L78" s="1"/>
      <c r="M78" s="1"/>
      <c r="N78" s="1"/>
    </row>
    <row r="79" spans="1:14" ht="18">
      <c r="A79" s="34" t="s">
        <v>71</v>
      </c>
      <c r="B79" s="10">
        <f t="shared" si="6"/>
        <v>0</v>
      </c>
      <c r="C79" s="11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1"/>
      <c r="L79" s="1"/>
      <c r="M79" s="1"/>
      <c r="N79" s="1"/>
    </row>
    <row r="80" spans="1:14" ht="12" customHeight="1">
      <c r="A80" s="34"/>
      <c r="B80" s="10">
        <f t="shared" si="6"/>
        <v>0</v>
      </c>
      <c r="C80" s="11"/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/>
      <c r="K80" s="1"/>
      <c r="L80" s="1"/>
      <c r="M80" s="1"/>
      <c r="N80" s="1"/>
    </row>
    <row r="81" spans="1:14">
      <c r="A81" s="34"/>
      <c r="B81" s="10"/>
      <c r="C81" s="11"/>
      <c r="D81" s="9"/>
      <c r="E81" s="21" t="s">
        <v>96</v>
      </c>
      <c r="F81" s="9"/>
      <c r="G81" s="9"/>
      <c r="H81" s="9"/>
      <c r="I81" s="9"/>
      <c r="J81" s="9"/>
      <c r="K81" s="1"/>
      <c r="L81" s="1"/>
      <c r="M81" s="1"/>
      <c r="N81" s="1"/>
    </row>
    <row r="82" spans="1:14">
      <c r="A82" s="34"/>
      <c r="B82" s="10"/>
      <c r="C82" s="11"/>
      <c r="D82" s="9"/>
      <c r="E82" s="9"/>
      <c r="F82" s="9"/>
      <c r="G82" s="9"/>
      <c r="H82" s="9"/>
      <c r="I82" s="9"/>
      <c r="J82" s="9"/>
      <c r="K82" s="1"/>
      <c r="L82" s="1"/>
      <c r="M82" s="1"/>
      <c r="N82" s="1"/>
    </row>
    <row r="83" spans="1:14">
      <c r="A83" s="34"/>
      <c r="B83" s="10"/>
      <c r="C83" s="11"/>
      <c r="D83" s="9"/>
      <c r="E83" s="9"/>
      <c r="F83" s="9"/>
      <c r="G83" s="9"/>
      <c r="H83" s="9"/>
      <c r="I83" s="9"/>
      <c r="J83" s="9"/>
      <c r="K83" s="1"/>
      <c r="L83" s="1"/>
      <c r="M83" s="1"/>
      <c r="N83" s="1"/>
    </row>
    <row r="84" spans="1:14">
      <c r="A84" s="34"/>
      <c r="B84" s="10"/>
      <c r="C84" s="11"/>
      <c r="D84" s="9"/>
      <c r="E84" s="9"/>
      <c r="F84" s="9"/>
      <c r="G84" s="9"/>
      <c r="H84" s="9"/>
      <c r="I84" s="9"/>
      <c r="J84" s="9"/>
      <c r="K84" s="1"/>
      <c r="L84" s="1"/>
      <c r="M84" s="1"/>
      <c r="N84" s="1"/>
    </row>
    <row r="85" spans="1:14">
      <c r="A85" s="34"/>
      <c r="B85" s="10"/>
      <c r="C85" s="11"/>
      <c r="D85" s="9"/>
      <c r="E85" s="9"/>
      <c r="F85" s="9"/>
      <c r="G85" s="9"/>
      <c r="H85" s="9"/>
      <c r="I85" s="9"/>
      <c r="J85" s="9"/>
      <c r="K85" s="1"/>
      <c r="L85" s="1"/>
      <c r="M85" s="1"/>
      <c r="N85" s="1"/>
    </row>
    <row r="86" spans="1:14">
      <c r="A86" s="34"/>
      <c r="B86" s="10"/>
      <c r="C86" s="11"/>
      <c r="D86" s="9"/>
      <c r="E86" s="9"/>
      <c r="F86" s="9"/>
      <c r="G86" s="9"/>
      <c r="H86" s="9"/>
      <c r="I86" s="9"/>
      <c r="J86" s="9"/>
      <c r="K86" s="1"/>
      <c r="L86" s="1"/>
      <c r="M86" s="1"/>
      <c r="N86" s="1"/>
    </row>
    <row r="87" spans="1:14" ht="18">
      <c r="A87" s="34" t="s">
        <v>72</v>
      </c>
      <c r="B87" s="10">
        <f t="shared" si="6"/>
        <v>0</v>
      </c>
      <c r="C87" s="11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1"/>
      <c r="L87" s="1"/>
      <c r="M87" s="1"/>
      <c r="N87" s="1"/>
    </row>
    <row r="88" spans="1:14" ht="27">
      <c r="A88" s="34" t="s">
        <v>73</v>
      </c>
      <c r="B88" s="10">
        <f t="shared" si="6"/>
        <v>0</v>
      </c>
      <c r="C88" s="11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1"/>
      <c r="L88" s="1"/>
      <c r="M88" s="1"/>
      <c r="N88" s="1"/>
    </row>
    <row r="89" spans="1:14">
      <c r="A89" s="36" t="s">
        <v>74</v>
      </c>
      <c r="B89" s="16">
        <f>C89+D89+E89+F89+G89+H89+I89+J89+K89+L89+M89+N89</f>
        <v>339010929.18000001</v>
      </c>
      <c r="C89" s="37">
        <f>C36+C30+C24+C20+C18+C15+C14</f>
        <v>20124094.799999997</v>
      </c>
      <c r="D89" s="16">
        <f t="shared" ref="D89:M89" si="7">D60+D29+D19+D13</f>
        <v>23615675.879999995</v>
      </c>
      <c r="E89" s="16">
        <f>E60+E29+E19+E13+E70</f>
        <v>31708197.649999999</v>
      </c>
      <c r="F89" s="16">
        <f t="shared" si="7"/>
        <v>22458688.490000002</v>
      </c>
      <c r="G89" s="16">
        <f t="shared" si="7"/>
        <v>26083720.520000003</v>
      </c>
      <c r="H89" s="16">
        <f>+H12</f>
        <v>22995588.960000001</v>
      </c>
      <c r="I89" s="16">
        <f t="shared" si="7"/>
        <v>30391106.700000003</v>
      </c>
      <c r="J89" s="16">
        <f t="shared" si="7"/>
        <v>38745175.810000002</v>
      </c>
      <c r="K89" s="16">
        <f>K60+K29+K19+K13+K70</f>
        <v>23946320.390000001</v>
      </c>
      <c r="L89" s="16">
        <f>L60+L29+L19+L13+L70</f>
        <v>23615787.719999999</v>
      </c>
      <c r="M89" s="16">
        <f t="shared" si="7"/>
        <v>43758603.579999998</v>
      </c>
      <c r="N89" s="26">
        <f>N60+N29+N19+N13+N70</f>
        <v>31567968.68</v>
      </c>
    </row>
    <row r="90" spans="1:14">
      <c r="A90" s="30" t="s">
        <v>75</v>
      </c>
      <c r="B90" s="18"/>
      <c r="C90" s="18"/>
      <c r="D90" s="9"/>
      <c r="E90" s="9"/>
      <c r="F90" s="9"/>
      <c r="G90" s="9"/>
      <c r="H90" s="9"/>
      <c r="I90" s="9"/>
      <c r="J90" s="9"/>
      <c r="K90" s="1"/>
      <c r="L90" s="1"/>
      <c r="M90" s="1"/>
      <c r="N90" s="1"/>
    </row>
    <row r="91" spans="1:14" ht="18">
      <c r="A91" s="32" t="s">
        <v>76</v>
      </c>
      <c r="B91" s="9">
        <v>0</v>
      </c>
      <c r="C91" s="1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1"/>
      <c r="L91" s="1"/>
      <c r="M91" s="1"/>
      <c r="N91" s="1"/>
    </row>
    <row r="92" spans="1:14" ht="18">
      <c r="A92" s="34" t="s">
        <v>77</v>
      </c>
      <c r="B92" s="9">
        <v>0</v>
      </c>
      <c r="C92" s="17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1"/>
      <c r="L92" s="1"/>
      <c r="M92" s="1"/>
      <c r="N92" s="1"/>
    </row>
    <row r="93" spans="1:14" ht="18">
      <c r="A93" s="34" t="s">
        <v>78</v>
      </c>
      <c r="B93" s="9">
        <v>0</v>
      </c>
      <c r="C93" s="17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1"/>
      <c r="L93" s="1"/>
      <c r="M93" s="1"/>
      <c r="N93" s="1"/>
    </row>
    <row r="94" spans="1:14">
      <c r="A94" s="32" t="s">
        <v>79</v>
      </c>
      <c r="B94" s="9"/>
      <c r="C94" s="1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1"/>
      <c r="L94" s="1"/>
      <c r="M94" s="1"/>
      <c r="N94" s="1"/>
    </row>
    <row r="95" spans="1:14" ht="18">
      <c r="A95" s="34" t="s">
        <v>80</v>
      </c>
      <c r="B95" s="9">
        <v>0</v>
      </c>
      <c r="C95" s="17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1"/>
      <c r="L95" s="1"/>
      <c r="M95" s="1"/>
      <c r="N95" s="1"/>
    </row>
    <row r="96" spans="1:14" ht="18">
      <c r="A96" s="34" t="s">
        <v>81</v>
      </c>
      <c r="B96" s="9">
        <v>0</v>
      </c>
      <c r="C96" s="17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1"/>
      <c r="L96" s="1"/>
      <c r="M96" s="1"/>
      <c r="N96" s="1"/>
    </row>
    <row r="97" spans="1:14" ht="18">
      <c r="A97" s="32" t="s">
        <v>82</v>
      </c>
      <c r="B97" s="9"/>
      <c r="C97" s="1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1"/>
      <c r="L97" s="1"/>
      <c r="M97" s="1"/>
      <c r="N97" s="1"/>
    </row>
    <row r="98" spans="1:14" ht="18">
      <c r="A98" s="34" t="s">
        <v>83</v>
      </c>
      <c r="B98" s="9">
        <v>0</v>
      </c>
      <c r="C98" s="17">
        <v>0</v>
      </c>
      <c r="D98" s="38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1"/>
      <c r="L98" s="1"/>
      <c r="M98" s="1"/>
      <c r="N98" s="1"/>
    </row>
    <row r="99" spans="1:14" ht="18">
      <c r="A99" s="36" t="s">
        <v>84</v>
      </c>
      <c r="B99" s="20">
        <v>0</v>
      </c>
      <c r="C99" s="20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25">
        <v>0</v>
      </c>
      <c r="L99" s="25">
        <v>0</v>
      </c>
      <c r="M99" s="25">
        <v>0</v>
      </c>
      <c r="N99" s="25">
        <v>0</v>
      </c>
    </row>
    <row r="100" spans="1:14">
      <c r="A100" s="15"/>
      <c r="B100" s="15"/>
      <c r="C100" s="15"/>
      <c r="D100" s="9"/>
      <c r="E100" s="9"/>
      <c r="F100" s="9"/>
      <c r="G100" s="9"/>
      <c r="H100" s="9"/>
      <c r="I100" s="9"/>
      <c r="J100" s="9"/>
      <c r="K100" s="1"/>
      <c r="L100" s="1"/>
      <c r="M100" s="1"/>
      <c r="N100" s="1"/>
    </row>
    <row r="101" spans="1:14" ht="18">
      <c r="A101" s="40" t="s">
        <v>22</v>
      </c>
      <c r="B101" s="41">
        <f>B89</f>
        <v>339010929.18000001</v>
      </c>
      <c r="C101" s="41">
        <f>C89</f>
        <v>20124094.799999997</v>
      </c>
      <c r="D101" s="42">
        <f>D89</f>
        <v>23615675.879999995</v>
      </c>
      <c r="E101" s="42">
        <f t="shared" ref="E101:N101" si="8">E89</f>
        <v>31708197.649999999</v>
      </c>
      <c r="F101" s="42">
        <f t="shared" si="8"/>
        <v>22458688.490000002</v>
      </c>
      <c r="G101" s="42">
        <f t="shared" si="8"/>
        <v>26083720.520000003</v>
      </c>
      <c r="H101" s="42">
        <f t="shared" si="8"/>
        <v>22995588.960000001</v>
      </c>
      <c r="I101" s="42">
        <f t="shared" si="8"/>
        <v>30391106.700000003</v>
      </c>
      <c r="J101" s="42">
        <f t="shared" si="8"/>
        <v>38745175.810000002</v>
      </c>
      <c r="K101" s="42">
        <f t="shared" si="8"/>
        <v>23946320.390000001</v>
      </c>
      <c r="L101" s="42">
        <f t="shared" si="8"/>
        <v>23615787.719999999</v>
      </c>
      <c r="M101" s="42">
        <f t="shared" si="8"/>
        <v>43758603.579999998</v>
      </c>
      <c r="N101" s="27">
        <f t="shared" si="8"/>
        <v>31567968.68</v>
      </c>
    </row>
    <row r="102" spans="1:14">
      <c r="A102" s="7" t="s">
        <v>27</v>
      </c>
      <c r="B102" s="7"/>
      <c r="C102" s="7"/>
      <c r="D102" s="7"/>
      <c r="E102" s="7"/>
      <c r="F102" s="7"/>
      <c r="G102" s="7"/>
      <c r="H102" s="7"/>
    </row>
    <row r="103" spans="1:14">
      <c r="A103" s="7" t="s">
        <v>101</v>
      </c>
      <c r="B103" s="7"/>
      <c r="C103" s="7"/>
      <c r="D103" s="7"/>
      <c r="E103" s="7"/>
      <c r="F103" s="7"/>
      <c r="G103" s="7"/>
      <c r="H103" s="7"/>
    </row>
    <row r="104" spans="1:14">
      <c r="A104" s="7" t="s">
        <v>102</v>
      </c>
      <c r="B104" s="7"/>
      <c r="C104" s="7"/>
      <c r="D104" s="7"/>
      <c r="E104" s="7"/>
      <c r="F104" s="7"/>
      <c r="G104" s="7"/>
      <c r="H104" s="7"/>
    </row>
    <row r="105" spans="1:14">
      <c r="A105" s="4"/>
      <c r="B105" s="4"/>
      <c r="C105" s="4"/>
    </row>
    <row r="106" spans="1:14">
      <c r="A106" s="4"/>
      <c r="B106" s="4"/>
      <c r="C106" s="4"/>
    </row>
    <row r="107" spans="1:14">
      <c r="A107" s="3" t="s">
        <v>98</v>
      </c>
      <c r="B107" s="3"/>
      <c r="C107" s="4"/>
    </row>
    <row r="108" spans="1:14">
      <c r="A108" t="s">
        <v>99</v>
      </c>
      <c r="B108" s="4"/>
      <c r="C108" s="4"/>
    </row>
    <row r="109" spans="1:14">
      <c r="A109" t="s">
        <v>100</v>
      </c>
      <c r="B109" s="4"/>
      <c r="C109" s="4"/>
    </row>
    <row r="111" spans="1:14">
      <c r="E111" s="28" t="s">
        <v>97</v>
      </c>
    </row>
  </sheetData>
  <mergeCells count="4">
    <mergeCell ref="A6:J6"/>
    <mergeCell ref="A7:J7"/>
    <mergeCell ref="A8:J8"/>
    <mergeCell ref="A9:J9"/>
  </mergeCells>
  <pageMargins left="0.23622047244094491" right="0.23622047244094491" top="0.74803149606299213" bottom="0.74803149606299213" header="0.31496062992125984" footer="0.31496062992125984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EJEC. JUNIO.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Administrator</cp:lastModifiedBy>
  <cp:lastPrinted>2022-11-04T17:42:28Z</cp:lastPrinted>
  <dcterms:created xsi:type="dcterms:W3CDTF">2018-04-17T18:57:16Z</dcterms:created>
  <dcterms:modified xsi:type="dcterms:W3CDTF">2023-01-03T19:38:11Z</dcterms:modified>
</cp:coreProperties>
</file>