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MARZO. 2024" sheetId="14" r:id="rId1"/>
    <sheet name="Hoja1" sheetId="15" r:id="rId2"/>
  </sheets>
  <definedNames>
    <definedName name="_xlnm.Print_Area" localSheetId="0">'EJEC. MARZO.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4" l="1"/>
  <c r="G13" i="14" l="1"/>
  <c r="G19" i="14"/>
  <c r="G29" i="14"/>
  <c r="G55" i="14"/>
  <c r="F89" i="14" l="1"/>
  <c r="F19" i="14" l="1"/>
  <c r="F29" i="14"/>
  <c r="F55" i="14"/>
  <c r="B55" i="14" l="1"/>
  <c r="C55" i="14"/>
  <c r="C19" i="14" l="1"/>
  <c r="B19" i="14"/>
  <c r="I12" i="14"/>
  <c r="J12" i="14"/>
  <c r="K12" i="14"/>
  <c r="L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C29" i="14"/>
  <c r="B29" i="14"/>
  <c r="D28" i="14"/>
  <c r="D27" i="14"/>
  <c r="D26" i="14"/>
  <c r="D25" i="14"/>
  <c r="D24" i="14"/>
  <c r="D15" i="14"/>
  <c r="D20" i="14"/>
  <c r="D18" i="14"/>
  <c r="O13" i="14" l="1"/>
  <c r="O12" i="14" s="1"/>
  <c r="C13" i="14" l="1"/>
  <c r="C12" i="14" s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3" i="14" l="1"/>
  <c r="H12" i="14" l="1"/>
  <c r="B13" i="14"/>
  <c r="B12" i="14" s="1"/>
  <c r="B89" i="14" l="1"/>
  <c r="B77" i="14"/>
  <c r="G12" i="14"/>
  <c r="F13" i="14" l="1"/>
  <c r="D13" i="14" l="1"/>
  <c r="D55" i="14"/>
  <c r="D29" i="14"/>
  <c r="F12" i="14" l="1"/>
  <c r="D12" i="14" l="1"/>
  <c r="D77" i="14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<sst xmlns="http://schemas.openxmlformats.org/spreadsheetml/2006/main" count="119" uniqueCount="118">
  <si>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</si>
  <si>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</si>
  <si>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</si>
  <si>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</si>
  <si>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</si>
  <si>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</si>
  <si>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</si>
  <si>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</si>
  <si>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</si>
  <si>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</si>
  <si>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</si>
  <si>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</si>
  <si>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</si>
  <si>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</si>
  <si>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</si>
  <si>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</si>
  <si>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</si>
  <si>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</si>
  <si>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</si>
  <si>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</si>
  <si>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</si>
  <si>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</si>
  <si>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</si>
  <si>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</si>
  <si>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</si>
  <si>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</si>
  <si>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</si>
  <si>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</si>
  <si>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</si>
  <si>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</si>
  <si>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</si>
  <si>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</si>
  <si>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</si>
  <si>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</si>
  <si>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</si>
  <si>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</si>
  <si>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</si>
  <si>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</si>
  <si>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</si>
  <si>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</si>
  <si>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</si>
  <si>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</si>
  <si>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</si>
  <si>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</si>
  <si>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</si>
  <si>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</si>
  <si>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</si>
  <si>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</si>
  <si>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</si>
  <si>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</si>
  <si>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</si>
  <si>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</si>
  <si>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</si>
  <si>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</si>
  <si>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</si>
  <si>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</si>
  <si>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</si>
  <si>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</si>
  <si>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</si>
  <si>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</si>
  <si>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</si>
  <si>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</si>
  <si>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</si>
  <si>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</si>
  <si>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</si>
  <si>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</si>
  <si>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</si>
  <si>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</si>
  <si>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</si>
  <si>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</si>
  <si>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</si>
  <si>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</si>
  <si>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</si>
  <si>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</si>
  <si>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</si>
  <si>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</si>
  <si>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</si>
  <si>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</si>
  <si>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</si>
  <si>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</si>
  <si>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</si>
  <si>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</si>
  <si>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</si>
  <si>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</si>
  <si>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</si>
  <si>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</si>
  <si>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</si>
  <si>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</si>
  <si>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</si>
  <si>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</si>
  <si>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</si>
  <si>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</si>
  <si>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</si>
  <si>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</si>
  <si>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</si>
  <si>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</si>
  <si>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</si>
  <si>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</si>
  <si>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</si>
  <si>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</si>
  <si>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</si>
  <si>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</si>
  <si>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</si>
  <si>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</si>
  <si>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</si>
  <si>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</si>
  <si>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 xml:space="preserve"> Auditor Interno del CESMET.</t>
  </si>
  <si>
    <t>SEPTIEMBRE</t>
  </si>
  <si>
    <t>OCTUBRE</t>
  </si>
  <si>
    <t>NOVIEMBRE</t>
  </si>
  <si>
    <t>Encargada de Presupuesto del CESMET.</t>
  </si>
  <si>
    <t>DICIEMBRE</t>
  </si>
  <si>
    <t xml:space="preserve">Ejecución de Gastos y Aplicaciones Financieras al 31/03/2024. </t>
  </si>
  <si>
    <t>En RD$37,141,817.18</t>
  </si>
  <si>
    <t xml:space="preserve"> Lic. DALMA I. FAMILIA VALDEZ,</t>
  </si>
  <si>
    <t>Fecha de registro: hasta el [31] de [marzo] del [2024]</t>
  </si>
  <si>
    <t>Fecha de imputación: desde el [01] de [marzo] del [2024]</t>
  </si>
  <si>
    <t>Primer Tte.Cont. E.R.D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</si>
</sst>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/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="80" zoomScaleNormal="80" workbookViewId="0">
      <selection activeCell="K17" sqref="K17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.140625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26</v>
      </c>
    </row>
    <row r="5" spans="1:16" x14ac:dyDescent="0.25">
      <c r="A5" t="s">
        <v>26</v>
      </c>
    </row>
    <row r="6" spans="1:16" ht="15.75" customHeight="1" x14ac:dyDescent="0.25">
      <c r="A6" s="73" t="s">
        <v>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6" ht="15" customHeight="1" x14ac:dyDescent="0.25">
      <c r="A7" s="73" t="s">
        <v>28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6" ht="15.75" customHeight="1" x14ac:dyDescent="0.25">
      <c r="A8" s="73" t="s">
        <v>112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6" ht="15.75" x14ac:dyDescent="0.25">
      <c r="A9" s="78" t="s">
        <v>113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89</v>
      </c>
      <c r="C11" s="5" t="s">
        <v>90</v>
      </c>
      <c r="D11" s="30" t="s">
        <v>24</v>
      </c>
      <c r="E11" s="30" t="s">
        <v>23</v>
      </c>
      <c r="F11" s="6" t="s">
        <v>84</v>
      </c>
      <c r="G11" s="6" t="s">
        <v>85</v>
      </c>
      <c r="H11" s="6" t="s">
        <v>86</v>
      </c>
      <c r="I11" s="14" t="s">
        <v>91</v>
      </c>
      <c r="J11" s="14" t="s">
        <v>97</v>
      </c>
      <c r="K11" s="14" t="s">
        <v>98</v>
      </c>
      <c r="L11" s="14" t="s">
        <v>99</v>
      </c>
      <c r="M11" s="14" t="s">
        <v>107</v>
      </c>
      <c r="N11" s="14" t="s">
        <v>108</v>
      </c>
      <c r="O11" s="14" t="s">
        <v>109</v>
      </c>
      <c r="P11" s="14" t="s">
        <v>111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C13+C19+C29+C55</f>
        <v>0</v>
      </c>
      <c r="D12" s="39">
        <f>+E12+F12+G12+H12+I12+J12+K12+L12+M12+N12+O12+P12</f>
        <v>87474033.439999998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37141817.18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39">
        <f t="shared" si="0"/>
        <v>0</v>
      </c>
      <c r="P12" s="39">
        <f>+P13+P19+P29+P55</f>
        <v>0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C14+C15+C18</f>
        <v>0</v>
      </c>
      <c r="D13" s="40">
        <f>E13+F13+G13+H13+I13+J13+K13+L13+M13+N13+O13</f>
        <v>57957030.469999999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19318807.77</v>
      </c>
      <c r="H13" s="40">
        <f>H14+H15+H16+H18</f>
        <v>0</v>
      </c>
      <c r="I13" s="41"/>
      <c r="J13" s="41"/>
      <c r="K13" s="41"/>
      <c r="L13" s="41"/>
      <c r="M13" s="41"/>
      <c r="N13" s="41"/>
      <c r="O13" s="41">
        <f>SUM(O14:O18)</f>
        <v>0</v>
      </c>
      <c r="P13" s="41">
        <f>SUM(P14:P18)</f>
        <v>0</v>
      </c>
    </row>
    <row r="14" spans="1:16" ht="31.5" x14ac:dyDescent="0.25">
      <c r="A14" s="42" t="s">
        <v>3</v>
      </c>
      <c r="B14" s="43">
        <v>242910880</v>
      </c>
      <c r="C14" s="43">
        <v>-348179.92</v>
      </c>
      <c r="D14" s="44">
        <f>E14+F14+G14+H14+I14+J14+K14+L14+M14+N14+O14</f>
        <v>56071838.200000003</v>
      </c>
      <c r="E14" s="44">
        <v>18694950.600000001</v>
      </c>
      <c r="F14" s="10">
        <v>18689450.600000001</v>
      </c>
      <c r="G14" s="10">
        <v>18687437</v>
      </c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.75" x14ac:dyDescent="0.25">
      <c r="A15" s="42" t="s">
        <v>4</v>
      </c>
      <c r="B15" s="45">
        <v>2400000</v>
      </c>
      <c r="C15" s="45">
        <v>0</v>
      </c>
      <c r="D15" s="44">
        <f>E15+F15+G15+H15+I15+J15+K15+L15+M15</f>
        <v>597900</v>
      </c>
      <c r="E15" s="46">
        <v>199300</v>
      </c>
      <c r="F15" s="10">
        <v>199300</v>
      </c>
      <c r="G15" s="10">
        <v>199300</v>
      </c>
      <c r="H15" s="10"/>
      <c r="I15" s="10"/>
      <c r="J15" s="10"/>
      <c r="K15" s="10"/>
      <c r="L15" s="10"/>
      <c r="M15" s="10"/>
      <c r="N15" s="10"/>
      <c r="O15" s="10"/>
      <c r="P15" s="47"/>
    </row>
    <row r="16" spans="1:16" ht="31.5" x14ac:dyDescent="0.25">
      <c r="A16" s="42" t="s">
        <v>29</v>
      </c>
      <c r="B16" s="45">
        <v>0</v>
      </c>
      <c r="C16" s="45">
        <v>0</v>
      </c>
      <c r="D16" s="44">
        <f t="shared" ref="D16:D73" si="1">E16+F16+G16+H16</f>
        <v>0</v>
      </c>
      <c r="E16" s="46"/>
      <c r="F16" s="10"/>
      <c r="G16" s="10"/>
      <c r="H16" s="10"/>
      <c r="I16" s="10"/>
      <c r="J16" s="48"/>
      <c r="K16" s="48"/>
      <c r="L16" s="48"/>
      <c r="M16" s="48"/>
      <c r="N16" s="48"/>
      <c r="O16" s="48"/>
      <c r="P16" s="48"/>
    </row>
    <row r="17" spans="1:16" ht="31.5" x14ac:dyDescent="0.25">
      <c r="A17" s="42" t="s">
        <v>30</v>
      </c>
      <c r="B17" s="45">
        <v>0</v>
      </c>
      <c r="C17" s="45">
        <v>0</v>
      </c>
      <c r="D17" s="44">
        <f t="shared" si="1"/>
        <v>0</v>
      </c>
      <c r="E17" s="46">
        <v>0</v>
      </c>
      <c r="F17" s="10"/>
      <c r="G17" s="10"/>
      <c r="H17" s="10"/>
      <c r="I17" s="10"/>
      <c r="J17" s="48"/>
      <c r="K17" s="48"/>
      <c r="L17" s="48"/>
      <c r="M17" s="48"/>
      <c r="N17" s="48"/>
      <c r="O17" s="48"/>
      <c r="P17" s="48"/>
    </row>
    <row r="18" spans="1:16" ht="31.5" x14ac:dyDescent="0.25">
      <c r="A18" s="42" t="s">
        <v>5</v>
      </c>
      <c r="B18" s="45">
        <v>4633679</v>
      </c>
      <c r="C18" s="45">
        <v>348179.92</v>
      </c>
      <c r="D18" s="44">
        <f>E18+F18+G18+H18+I18+J18+K18+L18+M18+N18+O18</f>
        <v>1287292.27</v>
      </c>
      <c r="E18" s="44">
        <v>424875.05</v>
      </c>
      <c r="F18" s="10">
        <v>430346.45</v>
      </c>
      <c r="G18" s="10">
        <v>432070.77</v>
      </c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38" t="s">
        <v>6</v>
      </c>
      <c r="B19" s="39">
        <f>SUM(B20:B28)</f>
        <v>14439000</v>
      </c>
      <c r="C19" s="39">
        <f>SUM(C20:C28)</f>
        <v>4181185.08</v>
      </c>
      <c r="D19" s="49">
        <f>E19+F19+G19+H19+I19+J19+K19+L19+M19+N19+O19</f>
        <v>7062016.5</v>
      </c>
      <c r="E19" s="40">
        <f>SUM(E20:E28)</f>
        <v>33706.699999999997</v>
      </c>
      <c r="F19" s="40">
        <f>SUM(F20:F28)</f>
        <v>933543.06</v>
      </c>
      <c r="G19" s="40">
        <f>SUM(G20:G28)</f>
        <v>6094766.7400000002</v>
      </c>
      <c r="H19" s="50"/>
      <c r="I19" s="51"/>
      <c r="J19" s="52"/>
      <c r="K19" s="52"/>
      <c r="L19" s="52"/>
      <c r="M19" s="52"/>
      <c r="N19" s="52"/>
      <c r="O19" s="52"/>
      <c r="P19" s="53"/>
    </row>
    <row r="20" spans="1:16" ht="31.5" x14ac:dyDescent="0.25">
      <c r="A20" s="42" t="s">
        <v>7</v>
      </c>
      <c r="B20" s="45">
        <v>8400000</v>
      </c>
      <c r="C20" s="45">
        <v>740538</v>
      </c>
      <c r="D20" s="44">
        <f>E20+F20+G20+H20+I20+J20+K20+L20+M20+N20+O20</f>
        <v>1565612.75</v>
      </c>
      <c r="E20" s="46"/>
      <c r="F20" s="10">
        <v>871381.51</v>
      </c>
      <c r="G20" s="10">
        <v>694231.24</v>
      </c>
      <c r="H20" s="10"/>
      <c r="I20" s="10"/>
      <c r="J20" s="54"/>
      <c r="K20" s="54"/>
      <c r="L20" s="54"/>
      <c r="M20" s="10"/>
      <c r="N20" s="10"/>
      <c r="O20" s="10"/>
      <c r="P20" s="10"/>
    </row>
    <row r="21" spans="1:16" ht="47.25" x14ac:dyDescent="0.25">
      <c r="A21" s="42" t="s">
        <v>31</v>
      </c>
      <c r="B21" s="45">
        <v>700000</v>
      </c>
      <c r="C21" s="45">
        <v>-500000</v>
      </c>
      <c r="D21" s="44">
        <f>E21+F21+G21+H21+K21+N21</f>
        <v>33706.699999999997</v>
      </c>
      <c r="E21" s="46">
        <v>33706.699999999997</v>
      </c>
      <c r="F21" s="10"/>
      <c r="G21" s="10"/>
      <c r="H21" s="10"/>
      <c r="I21" s="10"/>
      <c r="J21" s="48"/>
      <c r="K21" s="55"/>
      <c r="L21" s="55"/>
      <c r="M21" s="48"/>
      <c r="N21" s="55"/>
      <c r="O21" s="55"/>
      <c r="P21" s="47"/>
    </row>
    <row r="22" spans="1:16" ht="15.75" x14ac:dyDescent="0.25">
      <c r="A22" s="42" t="s">
        <v>8</v>
      </c>
      <c r="B22" s="45">
        <v>0</v>
      </c>
      <c r="C22" s="45">
        <v>0</v>
      </c>
      <c r="D22" s="44">
        <f t="shared" si="1"/>
        <v>0</v>
      </c>
      <c r="E22" s="40">
        <v>0</v>
      </c>
      <c r="F22" s="10"/>
      <c r="G22" s="10"/>
      <c r="H22" s="10"/>
      <c r="I22" s="10"/>
      <c r="J22" s="48"/>
      <c r="K22" s="48"/>
      <c r="L22" s="48"/>
      <c r="M22" s="48"/>
      <c r="N22" s="48"/>
      <c r="O22" s="48"/>
      <c r="P22" s="48"/>
    </row>
    <row r="23" spans="1:16" ht="31.5" x14ac:dyDescent="0.25">
      <c r="A23" s="42" t="s">
        <v>9</v>
      </c>
      <c r="B23" s="45">
        <v>0</v>
      </c>
      <c r="C23" s="45">
        <v>0</v>
      </c>
      <c r="D23" s="44">
        <f t="shared" si="1"/>
        <v>0</v>
      </c>
      <c r="E23" s="46">
        <v>0</v>
      </c>
      <c r="F23" s="10"/>
      <c r="G23" s="10"/>
      <c r="H23" s="10"/>
      <c r="I23" s="10"/>
      <c r="J23" s="48"/>
      <c r="K23" s="48"/>
      <c r="L23" s="48"/>
      <c r="M23" s="47"/>
      <c r="N23" s="47"/>
      <c r="O23" s="47"/>
      <c r="P23" s="48"/>
    </row>
    <row r="24" spans="1:16" ht="31.5" x14ac:dyDescent="0.25">
      <c r="A24" s="42" t="s">
        <v>10</v>
      </c>
      <c r="B24" s="45">
        <v>680000</v>
      </c>
      <c r="C24" s="45">
        <v>-100000</v>
      </c>
      <c r="D24" s="44">
        <f>E24+F24+G24+H24+I24+K24+L24+M24+N24+O24</f>
        <v>64900</v>
      </c>
      <c r="E24" s="46"/>
      <c r="F24" s="10">
        <v>32450</v>
      </c>
      <c r="G24" s="10">
        <v>32450</v>
      </c>
      <c r="H24" s="10"/>
      <c r="I24" s="10"/>
      <c r="J24" s="48"/>
      <c r="K24" s="10"/>
      <c r="L24" s="10"/>
      <c r="M24" s="56"/>
      <c r="N24" s="56"/>
      <c r="O24" s="56"/>
      <c r="P24" s="56"/>
    </row>
    <row r="25" spans="1:16" ht="26.25" customHeight="1" x14ac:dyDescent="0.25">
      <c r="A25" s="42" t="s">
        <v>32</v>
      </c>
      <c r="B25" s="45">
        <v>175000</v>
      </c>
      <c r="C25" s="45">
        <v>0</v>
      </c>
      <c r="D25" s="44">
        <f>E25+F25+G25+H25+L25</f>
        <v>0</v>
      </c>
      <c r="E25" s="40">
        <v>0</v>
      </c>
      <c r="F25" s="10"/>
      <c r="G25" s="10"/>
      <c r="H25" s="10"/>
      <c r="I25" s="10"/>
      <c r="J25" s="48"/>
      <c r="K25" s="48"/>
      <c r="L25" s="55"/>
      <c r="M25" s="47"/>
      <c r="N25" s="47"/>
      <c r="O25" s="47"/>
      <c r="P25" s="48"/>
    </row>
    <row r="26" spans="1:16" ht="94.5" x14ac:dyDescent="0.25">
      <c r="A26" s="42" t="s">
        <v>33</v>
      </c>
      <c r="B26" s="45">
        <v>2100000</v>
      </c>
      <c r="C26" s="45">
        <v>-283400</v>
      </c>
      <c r="D26" s="44">
        <f>+I26+L26+M26+N26</f>
        <v>0</v>
      </c>
      <c r="E26" s="46">
        <v>0</v>
      </c>
      <c r="F26" s="10"/>
      <c r="G26" s="10"/>
      <c r="H26" s="10"/>
      <c r="I26" s="10"/>
      <c r="J26" s="48"/>
      <c r="K26" s="48"/>
      <c r="L26" s="55"/>
      <c r="M26" s="47"/>
      <c r="N26" s="47"/>
      <c r="O26" s="47"/>
      <c r="P26" s="48"/>
    </row>
    <row r="27" spans="1:16" ht="63" x14ac:dyDescent="0.25">
      <c r="A27" s="42" t="s">
        <v>34</v>
      </c>
      <c r="B27" s="45">
        <v>1384000</v>
      </c>
      <c r="C27" s="45">
        <v>4604102.5</v>
      </c>
      <c r="D27" s="44">
        <f>E27+F27+G27+H27+I27+K27+L27+M27+N27+O27</f>
        <v>5382068.5</v>
      </c>
      <c r="E27" s="46">
        <v>0</v>
      </c>
      <c r="F27" s="10">
        <v>13983</v>
      </c>
      <c r="G27" s="10">
        <v>5368085.5</v>
      </c>
      <c r="H27" s="10"/>
      <c r="I27" s="10"/>
      <c r="J27" s="48"/>
      <c r="K27" s="10"/>
      <c r="L27" s="10"/>
      <c r="M27" s="47"/>
      <c r="N27" s="47"/>
      <c r="O27" s="47"/>
      <c r="P27" s="47"/>
    </row>
    <row r="28" spans="1:16" ht="47.25" x14ac:dyDescent="0.25">
      <c r="A28" s="42" t="s">
        <v>35</v>
      </c>
      <c r="B28" s="45">
        <v>1000000</v>
      </c>
      <c r="C28" s="45">
        <v>-280055.42</v>
      </c>
      <c r="D28" s="44">
        <f>+K28+L28+M28</f>
        <v>0</v>
      </c>
      <c r="E28" s="46">
        <v>0</v>
      </c>
      <c r="F28" s="10">
        <v>15728.55</v>
      </c>
      <c r="G28" s="10"/>
      <c r="H28" s="10"/>
      <c r="I28" s="10"/>
      <c r="J28" s="48"/>
      <c r="K28" s="55"/>
      <c r="L28" s="55"/>
      <c r="M28" s="47"/>
      <c r="N28" s="47"/>
      <c r="O28" s="47"/>
      <c r="P28" s="47"/>
    </row>
    <row r="29" spans="1:16" ht="31.5" x14ac:dyDescent="0.25">
      <c r="A29" s="38" t="s">
        <v>11</v>
      </c>
      <c r="B29" s="39">
        <f>B30+B31+B32+B33+B34+B35+B36+B37+B38</f>
        <v>78391115</v>
      </c>
      <c r="C29" s="39">
        <f>+C30+C31+C32+C33+C34+C35+C36+C38</f>
        <v>-4452285.08</v>
      </c>
      <c r="D29" s="57">
        <f>E29+F29+G29+H29+I29+J29+K29+L29</f>
        <v>18072988.27</v>
      </c>
      <c r="E29" s="57">
        <f>SUM(E30:E38)</f>
        <v>4100603.96</v>
      </c>
      <c r="F29" s="57">
        <f>SUM(F30:F38)</f>
        <v>6218605.8399999999</v>
      </c>
      <c r="G29" s="57">
        <f>SUM(G30:G38)</f>
        <v>7753778.4699999997</v>
      </c>
      <c r="H29" s="52"/>
      <c r="I29" s="52"/>
      <c r="J29" s="52"/>
      <c r="K29" s="52"/>
      <c r="L29" s="52"/>
      <c r="M29" s="53"/>
      <c r="N29" s="53"/>
      <c r="O29" s="53"/>
      <c r="P29" s="55"/>
    </row>
    <row r="30" spans="1:16" ht="47.25" x14ac:dyDescent="0.25">
      <c r="A30" s="42" t="s">
        <v>12</v>
      </c>
      <c r="B30" s="45">
        <v>39590250</v>
      </c>
      <c r="C30" s="45">
        <v>587917.42000000004</v>
      </c>
      <c r="D30" s="44">
        <f>E30+F30+G30+H30+I30+J30+K30+L30+M30+N30+O30</f>
        <v>10249838</v>
      </c>
      <c r="E30" s="46">
        <v>3242600</v>
      </c>
      <c r="F30" s="10">
        <v>3763460</v>
      </c>
      <c r="G30" s="10">
        <v>3243778</v>
      </c>
      <c r="H30" s="10"/>
      <c r="I30" s="10"/>
      <c r="J30" s="10"/>
      <c r="K30" s="10"/>
      <c r="L30" s="10"/>
      <c r="M30" s="47"/>
      <c r="N30" s="47"/>
      <c r="O30" s="47"/>
      <c r="P30" s="47"/>
    </row>
    <row r="31" spans="1:16" ht="31.5" x14ac:dyDescent="0.25">
      <c r="A31" s="42" t="s">
        <v>13</v>
      </c>
      <c r="B31" s="45">
        <v>19275865</v>
      </c>
      <c r="C31" s="45">
        <v>-5504102.5</v>
      </c>
      <c r="D31" s="44">
        <f>E31+F31+G31+H31+I31+K31+L31+M31+N31+O31</f>
        <v>2597416</v>
      </c>
      <c r="E31" s="46">
        <v>140538</v>
      </c>
      <c r="F31" s="10">
        <v>826</v>
      </c>
      <c r="G31" s="10">
        <v>2456052</v>
      </c>
      <c r="H31" s="10"/>
      <c r="I31" s="10"/>
      <c r="J31" s="48"/>
      <c r="K31" s="10"/>
      <c r="L31" s="10"/>
      <c r="M31" s="47"/>
      <c r="N31" s="47"/>
      <c r="O31" s="47"/>
      <c r="P31" s="48"/>
    </row>
    <row r="32" spans="1:16" ht="47.25" x14ac:dyDescent="0.25">
      <c r="A32" s="42" t="s">
        <v>36</v>
      </c>
      <c r="B32" s="45">
        <v>1205000</v>
      </c>
      <c r="C32" s="45">
        <v>-125000</v>
      </c>
      <c r="D32" s="44">
        <f>E32+F32+G32+H32+I32+K32+L32+N32+O32</f>
        <v>0</v>
      </c>
      <c r="E32" s="46">
        <v>0</v>
      </c>
      <c r="F32" s="10"/>
      <c r="G32" s="10"/>
      <c r="H32" s="10"/>
      <c r="I32" s="10"/>
      <c r="J32" s="48"/>
      <c r="K32" s="10"/>
      <c r="L32" s="10"/>
      <c r="M32" s="47"/>
      <c r="N32" s="47"/>
      <c r="O32" s="47"/>
      <c r="P32" s="47"/>
    </row>
    <row r="33" spans="1:16" ht="31.5" x14ac:dyDescent="0.25">
      <c r="A33" s="42" t="s">
        <v>37</v>
      </c>
      <c r="B33" s="45">
        <v>540000</v>
      </c>
      <c r="C33" s="45">
        <v>-40000</v>
      </c>
      <c r="D33" s="44">
        <f>E33+F33+G33+H33+K33</f>
        <v>0</v>
      </c>
      <c r="E33" s="46">
        <v>0</v>
      </c>
      <c r="F33" s="10"/>
      <c r="G33" s="10"/>
      <c r="H33" s="10"/>
      <c r="I33" s="10"/>
      <c r="J33" s="48"/>
      <c r="K33" s="55"/>
      <c r="L33" s="55"/>
      <c r="M33" s="47"/>
      <c r="N33" s="47"/>
      <c r="O33" s="47"/>
      <c r="P33" s="48"/>
    </row>
    <row r="34" spans="1:16" ht="47.25" x14ac:dyDescent="0.25">
      <c r="A34" s="42" t="s">
        <v>14</v>
      </c>
      <c r="B34" s="45">
        <v>605000</v>
      </c>
      <c r="C34" s="45">
        <v>0</v>
      </c>
      <c r="D34" s="44">
        <f>E34+F34+G34+H34+L34+M34+N34+O34</f>
        <v>149452.9</v>
      </c>
      <c r="E34" s="46">
        <v>135723.6</v>
      </c>
      <c r="F34" s="10">
        <v>13729.3</v>
      </c>
      <c r="G34" s="10"/>
      <c r="H34" s="10"/>
      <c r="I34" s="10"/>
      <c r="J34" s="48"/>
      <c r="K34" s="48"/>
      <c r="L34" s="10"/>
      <c r="M34" s="47"/>
      <c r="N34" s="47"/>
      <c r="O34" s="47"/>
      <c r="P34" s="47"/>
    </row>
    <row r="35" spans="1:16" ht="47.25" x14ac:dyDescent="0.25">
      <c r="A35" s="42" t="s">
        <v>15</v>
      </c>
      <c r="B35" s="45">
        <v>1275000</v>
      </c>
      <c r="C35" s="45">
        <v>0</v>
      </c>
      <c r="D35" s="44">
        <f>E35+F35+G35+H35+I35+K35+L35+M35+N35+O35</f>
        <v>61938.04</v>
      </c>
      <c r="E35" s="46">
        <v>334.17</v>
      </c>
      <c r="F35" s="10">
        <v>61603.87</v>
      </c>
      <c r="G35" s="10"/>
      <c r="H35" s="10"/>
      <c r="I35" s="10"/>
      <c r="J35" s="48"/>
      <c r="K35" s="10"/>
      <c r="L35" s="10"/>
      <c r="M35" s="47"/>
      <c r="N35" s="47"/>
      <c r="O35" s="47"/>
      <c r="P35" s="47"/>
    </row>
    <row r="36" spans="1:16" ht="63" x14ac:dyDescent="0.25">
      <c r="A36" s="42" t="s">
        <v>16</v>
      </c>
      <c r="B36" s="45">
        <v>12120000</v>
      </c>
      <c r="C36" s="45">
        <v>-100000</v>
      </c>
      <c r="D36" s="44">
        <f>E36+F36+G36+H36+I36+J36+K36+L36+M36+N36+O36</f>
        <v>2984620.38</v>
      </c>
      <c r="E36" s="58">
        <v>236566.39999999999</v>
      </c>
      <c r="F36" s="10">
        <v>1830445.51</v>
      </c>
      <c r="G36" s="10">
        <v>917608.47</v>
      </c>
      <c r="H36" s="10"/>
      <c r="I36" s="10"/>
      <c r="J36" s="10"/>
      <c r="K36" s="10"/>
      <c r="L36" s="10"/>
      <c r="M36" s="47"/>
      <c r="N36" s="47"/>
      <c r="O36" s="47"/>
      <c r="P36" s="47"/>
    </row>
    <row r="37" spans="1:16" ht="63" x14ac:dyDescent="0.25">
      <c r="A37" s="42" t="s">
        <v>38</v>
      </c>
      <c r="B37" s="45">
        <v>0</v>
      </c>
      <c r="C37" s="45">
        <v>0</v>
      </c>
      <c r="D37" s="44">
        <f t="shared" si="1"/>
        <v>0</v>
      </c>
      <c r="E37" s="46">
        <v>0</v>
      </c>
      <c r="F37" s="10"/>
      <c r="G37" s="59"/>
      <c r="H37" s="10"/>
      <c r="I37" s="10"/>
      <c r="J37" s="48"/>
      <c r="K37" s="48"/>
      <c r="L37" s="48"/>
      <c r="M37" s="47"/>
      <c r="N37" s="47"/>
      <c r="O37" s="47"/>
      <c r="P37" s="48"/>
    </row>
    <row r="38" spans="1:16" ht="31.5" x14ac:dyDescent="0.25">
      <c r="A38" s="42" t="s">
        <v>17</v>
      </c>
      <c r="B38" s="45">
        <v>3780000</v>
      </c>
      <c r="C38" s="45">
        <v>728900</v>
      </c>
      <c r="D38" s="44">
        <f>E38+F38+G38+H38+I38+K38+L38+M38+N38+O38</f>
        <v>2029722.95</v>
      </c>
      <c r="E38" s="46">
        <v>344841.79</v>
      </c>
      <c r="F38" s="10">
        <v>548541.16</v>
      </c>
      <c r="G38" s="10">
        <v>1136340</v>
      </c>
      <c r="H38" s="10"/>
      <c r="I38" s="10"/>
      <c r="J38" s="48"/>
      <c r="K38" s="10"/>
      <c r="L38" s="10"/>
      <c r="M38" s="47"/>
      <c r="N38" s="47"/>
      <c r="O38" s="47"/>
      <c r="P38" s="47"/>
    </row>
    <row r="39" spans="1:16" ht="31.5" x14ac:dyDescent="0.25">
      <c r="A39" s="38" t="s">
        <v>39</v>
      </c>
      <c r="B39" s="39">
        <v>0</v>
      </c>
      <c r="C39" s="39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2"/>
      <c r="M39" s="47"/>
      <c r="N39" s="47"/>
      <c r="O39" s="47"/>
      <c r="P39" s="48"/>
    </row>
    <row r="40" spans="1:16" ht="47.25" x14ac:dyDescent="0.25">
      <c r="A40" s="42" t="s">
        <v>40</v>
      </c>
      <c r="B40" s="45">
        <v>0</v>
      </c>
      <c r="C40" s="45"/>
      <c r="D40" s="44">
        <f t="shared" si="1"/>
        <v>0</v>
      </c>
      <c r="E40" s="40">
        <v>0</v>
      </c>
      <c r="F40" s="10"/>
      <c r="G40" s="10"/>
      <c r="H40" s="10"/>
      <c r="I40" s="10"/>
      <c r="J40" s="48"/>
      <c r="K40" s="48"/>
      <c r="L40" s="10"/>
      <c r="M40" s="47"/>
      <c r="N40" s="47"/>
      <c r="O40" s="47"/>
      <c r="P40" s="48"/>
    </row>
    <row r="41" spans="1:16" ht="63" x14ac:dyDescent="0.25">
      <c r="A41" s="42" t="s">
        <v>41</v>
      </c>
      <c r="B41" s="45"/>
      <c r="C41" s="45"/>
      <c r="D41" s="44">
        <f t="shared" si="1"/>
        <v>0</v>
      </c>
      <c r="E41" s="40">
        <v>0</v>
      </c>
      <c r="F41" s="10"/>
      <c r="G41" s="10"/>
      <c r="H41" s="10"/>
      <c r="I41" s="10"/>
      <c r="J41" s="48"/>
      <c r="K41" s="48"/>
      <c r="L41" s="48"/>
      <c r="M41" s="48"/>
      <c r="N41" s="48"/>
      <c r="O41" s="48"/>
      <c r="P41" s="48"/>
    </row>
    <row r="42" spans="1:16" ht="63" x14ac:dyDescent="0.25">
      <c r="A42" s="42" t="s">
        <v>42</v>
      </c>
      <c r="B42" s="45"/>
      <c r="C42" s="45"/>
      <c r="D42" s="44">
        <f>E42+F42+G42+H42</f>
        <v>0</v>
      </c>
      <c r="E42" s="40">
        <v>0</v>
      </c>
      <c r="F42" s="10"/>
      <c r="G42" s="10"/>
      <c r="H42" s="10"/>
      <c r="I42" s="10"/>
      <c r="J42" s="48"/>
      <c r="K42" s="48"/>
      <c r="L42" s="48"/>
      <c r="M42" s="48"/>
      <c r="N42" s="48"/>
      <c r="O42" s="48"/>
      <c r="P42" s="48"/>
    </row>
    <row r="43" spans="1:16" ht="63" x14ac:dyDescent="0.25">
      <c r="A43" s="42" t="s">
        <v>43</v>
      </c>
      <c r="B43" s="45"/>
      <c r="C43" s="45"/>
      <c r="D43" s="44">
        <f t="shared" si="1"/>
        <v>0</v>
      </c>
      <c r="E43" s="40">
        <v>0</v>
      </c>
      <c r="F43" s="10"/>
      <c r="G43" s="10"/>
      <c r="H43" s="10"/>
      <c r="I43" s="10"/>
      <c r="J43" s="48"/>
      <c r="K43" s="48"/>
      <c r="L43" s="48"/>
      <c r="M43" s="48"/>
      <c r="N43" s="48"/>
      <c r="O43" s="48"/>
      <c r="P43" s="48"/>
    </row>
    <row r="44" spans="1:16" ht="63" x14ac:dyDescent="0.25">
      <c r="A44" s="42" t="s">
        <v>44</v>
      </c>
      <c r="B44" s="45"/>
      <c r="C44" s="45"/>
      <c r="D44" s="44">
        <f t="shared" si="1"/>
        <v>0</v>
      </c>
      <c r="E44" s="40">
        <v>0</v>
      </c>
      <c r="F44" s="10"/>
      <c r="G44" s="10"/>
      <c r="H44" s="10"/>
      <c r="I44" s="10"/>
      <c r="J44" s="48"/>
      <c r="K44" s="48"/>
      <c r="L44" s="48"/>
      <c r="M44" s="48"/>
      <c r="N44" s="48"/>
      <c r="O44" s="48"/>
      <c r="P44" s="48"/>
    </row>
    <row r="45" spans="1:16" ht="47.25" x14ac:dyDescent="0.25">
      <c r="A45" s="42" t="s">
        <v>45</v>
      </c>
      <c r="B45" s="45"/>
      <c r="C45" s="45"/>
      <c r="D45" s="44">
        <f t="shared" si="1"/>
        <v>0</v>
      </c>
      <c r="E45" s="40">
        <v>0</v>
      </c>
      <c r="F45" s="10"/>
      <c r="G45" s="10"/>
      <c r="H45" s="10"/>
      <c r="I45" s="10"/>
      <c r="J45" s="48"/>
      <c r="K45" s="48"/>
      <c r="L45" s="48"/>
      <c r="M45" s="48"/>
      <c r="N45" s="48"/>
      <c r="O45" s="48"/>
      <c r="P45" s="48"/>
    </row>
    <row r="46" spans="1:16" ht="63" x14ac:dyDescent="0.25">
      <c r="A46" s="42" t="s">
        <v>46</v>
      </c>
      <c r="B46" s="45"/>
      <c r="C46" s="45"/>
      <c r="D46" s="44">
        <f t="shared" si="1"/>
        <v>0</v>
      </c>
      <c r="E46" s="40">
        <v>0</v>
      </c>
      <c r="F46" s="10"/>
      <c r="G46" s="10"/>
      <c r="H46" s="10"/>
      <c r="I46" s="10"/>
      <c r="J46" s="48"/>
      <c r="K46" s="48"/>
      <c r="L46" s="48"/>
      <c r="M46" s="48"/>
      <c r="N46" s="48"/>
      <c r="O46" s="48"/>
      <c r="P46" s="48"/>
    </row>
    <row r="47" spans="1:16" ht="31.5" x14ac:dyDescent="0.25">
      <c r="A47" s="38" t="s">
        <v>47</v>
      </c>
      <c r="B47" s="39"/>
      <c r="C47" s="39"/>
      <c r="D47" s="44">
        <f t="shared" si="1"/>
        <v>0</v>
      </c>
      <c r="E47" s="40">
        <v>0</v>
      </c>
      <c r="F47" s="10"/>
      <c r="G47" s="10"/>
      <c r="H47" s="10"/>
      <c r="I47" s="10"/>
      <c r="J47" s="48"/>
      <c r="K47" s="48"/>
      <c r="L47" s="48"/>
      <c r="M47" s="48"/>
      <c r="N47" s="48"/>
      <c r="O47" s="48"/>
      <c r="P47" s="48"/>
    </row>
    <row r="48" spans="1:16" ht="47.25" x14ac:dyDescent="0.25">
      <c r="A48" s="42" t="s">
        <v>48</v>
      </c>
      <c r="B48" s="45"/>
      <c r="C48" s="45"/>
      <c r="D48" s="44">
        <f t="shared" si="1"/>
        <v>0</v>
      </c>
      <c r="E48" s="40">
        <v>0</v>
      </c>
      <c r="F48" s="10"/>
      <c r="G48" s="10"/>
      <c r="H48" s="10"/>
      <c r="I48" s="10"/>
      <c r="J48" s="48"/>
      <c r="K48" s="48"/>
      <c r="L48" s="48"/>
      <c r="M48" s="48"/>
      <c r="N48" s="48"/>
      <c r="O48" s="48"/>
      <c r="P48" s="48"/>
    </row>
    <row r="49" spans="1:16" ht="63" x14ac:dyDescent="0.25">
      <c r="A49" s="42" t="s">
        <v>49</v>
      </c>
      <c r="B49" s="45"/>
      <c r="C49" s="45"/>
      <c r="D49" s="44">
        <f t="shared" si="1"/>
        <v>0</v>
      </c>
      <c r="E49" s="40">
        <v>0</v>
      </c>
      <c r="F49" s="10"/>
      <c r="G49" s="10"/>
      <c r="H49" s="10"/>
      <c r="I49" s="10"/>
      <c r="J49" s="48"/>
      <c r="K49" s="48"/>
      <c r="L49" s="48"/>
      <c r="M49" s="48"/>
      <c r="N49" s="48"/>
      <c r="O49" s="48"/>
      <c r="P49" s="48"/>
    </row>
    <row r="50" spans="1:16" ht="63" x14ac:dyDescent="0.25">
      <c r="A50" s="42" t="s">
        <v>50</v>
      </c>
      <c r="B50" s="45"/>
      <c r="C50" s="45"/>
      <c r="D50" s="44">
        <f t="shared" si="1"/>
        <v>0</v>
      </c>
      <c r="E50" s="40">
        <v>0</v>
      </c>
      <c r="F50" s="10"/>
      <c r="G50" s="10"/>
      <c r="H50" s="10"/>
      <c r="I50" s="10"/>
      <c r="J50" s="48"/>
      <c r="K50" s="48"/>
      <c r="L50" s="48"/>
      <c r="M50" s="48"/>
      <c r="N50" s="48"/>
      <c r="O50" s="48"/>
      <c r="P50" s="48"/>
    </row>
    <row r="51" spans="1:16" ht="63" x14ac:dyDescent="0.25">
      <c r="A51" s="42" t="s">
        <v>51</v>
      </c>
      <c r="B51" s="45"/>
      <c r="C51" s="45"/>
      <c r="D51" s="44">
        <f t="shared" si="1"/>
        <v>0</v>
      </c>
      <c r="E51" s="40">
        <v>0</v>
      </c>
      <c r="F51" s="10"/>
      <c r="G51" s="10"/>
      <c r="H51" s="10"/>
      <c r="I51" s="10"/>
      <c r="J51" s="48"/>
      <c r="K51" s="48"/>
      <c r="L51" s="48"/>
      <c r="M51" s="48"/>
      <c r="N51" s="48"/>
      <c r="O51" s="48"/>
      <c r="P51" s="48"/>
    </row>
    <row r="52" spans="1:16" ht="63" x14ac:dyDescent="0.25">
      <c r="A52" s="42" t="s">
        <v>52</v>
      </c>
      <c r="B52" s="45"/>
      <c r="C52" s="45"/>
      <c r="D52" s="44">
        <f t="shared" si="1"/>
        <v>0</v>
      </c>
      <c r="E52" s="40">
        <v>0</v>
      </c>
      <c r="F52" s="10"/>
      <c r="G52" s="10"/>
      <c r="H52" s="10"/>
      <c r="I52" s="10"/>
      <c r="J52" s="48"/>
      <c r="K52" s="48"/>
      <c r="L52" s="48"/>
      <c r="M52" s="48"/>
      <c r="N52" s="48"/>
      <c r="O52" s="48"/>
      <c r="P52" s="48"/>
    </row>
    <row r="53" spans="1:16" ht="47.25" x14ac:dyDescent="0.25">
      <c r="A53" s="42" t="s">
        <v>53</v>
      </c>
      <c r="B53" s="45"/>
      <c r="C53" s="45"/>
      <c r="D53" s="44">
        <f t="shared" si="1"/>
        <v>0</v>
      </c>
      <c r="E53" s="40">
        <v>0</v>
      </c>
      <c r="F53" s="10"/>
      <c r="G53" s="10"/>
      <c r="H53" s="10"/>
      <c r="I53" s="10"/>
      <c r="J53" s="48"/>
      <c r="K53" s="48"/>
      <c r="L53" s="48"/>
      <c r="M53" s="48"/>
      <c r="N53" s="48"/>
      <c r="O53" s="48"/>
      <c r="P53" s="48"/>
    </row>
    <row r="54" spans="1:16" ht="63" x14ac:dyDescent="0.25">
      <c r="A54" s="42" t="s">
        <v>54</v>
      </c>
      <c r="B54" s="45"/>
      <c r="C54" s="45"/>
      <c r="D54" s="44">
        <f t="shared" si="1"/>
        <v>0</v>
      </c>
      <c r="E54" s="40">
        <v>0</v>
      </c>
      <c r="F54" s="10"/>
      <c r="G54" s="10"/>
      <c r="H54" s="10"/>
      <c r="I54" s="10"/>
      <c r="J54" s="48"/>
      <c r="K54" s="48"/>
      <c r="L54" s="48"/>
      <c r="M54" s="48"/>
      <c r="N54" s="48"/>
      <c r="O54" s="48"/>
      <c r="P54" s="48"/>
    </row>
    <row r="55" spans="1:16" ht="47.25" x14ac:dyDescent="0.25">
      <c r="A55" s="38" t="s">
        <v>18</v>
      </c>
      <c r="B55" s="39">
        <f>SUM(B56:B64)</f>
        <v>6950000</v>
      </c>
      <c r="C55" s="39">
        <f>SUM(C56:C64)</f>
        <v>271100</v>
      </c>
      <c r="D55" s="57">
        <f>E55+F55+G55+H55+I55+J55+K55+L55</f>
        <v>4381998.2</v>
      </c>
      <c r="E55" s="40">
        <f>SUM(E56:E64)</f>
        <v>52000</v>
      </c>
      <c r="F55" s="40">
        <f>SUM(F56:F64)</f>
        <v>355534</v>
      </c>
      <c r="G55" s="40">
        <f>SUM(G56:G64)</f>
        <v>3974464.2</v>
      </c>
      <c r="H55" s="52"/>
      <c r="I55" s="52"/>
      <c r="J55" s="48"/>
      <c r="K55" s="52"/>
      <c r="L55" s="52"/>
      <c r="M55" s="48"/>
      <c r="N55" s="60"/>
      <c r="O55" s="60"/>
      <c r="P55" s="61"/>
    </row>
    <row r="56" spans="1:16" ht="31.5" x14ac:dyDescent="0.25">
      <c r="A56" s="42" t="s">
        <v>19</v>
      </c>
      <c r="B56" s="45">
        <v>2450000</v>
      </c>
      <c r="C56" s="45">
        <v>271100</v>
      </c>
      <c r="D56" s="44">
        <f>E56+F56+G56+H56+I56+K56+L56+N56+O56</f>
        <v>366614.2</v>
      </c>
      <c r="E56" s="46">
        <v>0</v>
      </c>
      <c r="F56" s="10">
        <v>292050</v>
      </c>
      <c r="G56" s="10">
        <v>74564.2</v>
      </c>
      <c r="H56" s="10"/>
      <c r="I56" s="10"/>
      <c r="J56" s="48"/>
      <c r="K56" s="10"/>
      <c r="L56" s="10"/>
      <c r="M56" s="48"/>
      <c r="N56" s="10"/>
      <c r="O56" s="10"/>
      <c r="P56" s="10"/>
    </row>
    <row r="57" spans="1:16" ht="47.25" x14ac:dyDescent="0.25">
      <c r="A57" s="42" t="s">
        <v>55</v>
      </c>
      <c r="B57" s="45">
        <v>500000</v>
      </c>
      <c r="C57" s="45">
        <v>0</v>
      </c>
      <c r="D57" s="44">
        <f>+L57</f>
        <v>0</v>
      </c>
      <c r="E57" s="40">
        <v>0</v>
      </c>
      <c r="F57" s="10"/>
      <c r="G57" s="10"/>
      <c r="H57" s="10"/>
      <c r="I57" s="10"/>
      <c r="J57" s="48"/>
      <c r="K57" s="10"/>
      <c r="L57" s="10"/>
      <c r="M57" s="48"/>
      <c r="N57" s="48"/>
      <c r="O57" s="48"/>
      <c r="P57" s="48"/>
    </row>
    <row r="58" spans="1:16" ht="63" x14ac:dyDescent="0.25">
      <c r="A58" s="42" t="s">
        <v>56</v>
      </c>
      <c r="B58" s="45">
        <v>100000</v>
      </c>
      <c r="C58" s="45">
        <v>0</v>
      </c>
      <c r="D58" s="44">
        <f>+I58</f>
        <v>0</v>
      </c>
      <c r="E58" s="40">
        <v>0</v>
      </c>
      <c r="F58" s="10"/>
      <c r="G58" s="10"/>
      <c r="H58" s="10"/>
      <c r="I58" s="10"/>
      <c r="J58" s="48"/>
      <c r="K58" s="10"/>
      <c r="L58" s="10"/>
      <c r="M58" s="48"/>
      <c r="N58" s="48"/>
      <c r="O58" s="48"/>
      <c r="P58" s="48"/>
    </row>
    <row r="59" spans="1:16" ht="63" x14ac:dyDescent="0.25">
      <c r="A59" s="42" t="s">
        <v>57</v>
      </c>
      <c r="B59" s="45">
        <v>1000000</v>
      </c>
      <c r="C59" s="45">
        <v>0</v>
      </c>
      <c r="D59" s="44">
        <f t="shared" si="1"/>
        <v>3899900</v>
      </c>
      <c r="E59" s="40">
        <v>0</v>
      </c>
      <c r="F59" s="10"/>
      <c r="G59" s="10">
        <v>3899900</v>
      </c>
      <c r="H59" s="10"/>
      <c r="I59" s="10"/>
      <c r="J59" s="48"/>
      <c r="K59" s="10"/>
      <c r="L59" s="10"/>
      <c r="M59" s="48"/>
      <c r="N59" s="48"/>
      <c r="O59" s="48"/>
      <c r="P59" s="48"/>
    </row>
    <row r="60" spans="1:16" ht="47.25" x14ac:dyDescent="0.25">
      <c r="A60" s="42" t="s">
        <v>58</v>
      </c>
      <c r="B60" s="45">
        <v>1700000</v>
      </c>
      <c r="C60" s="45">
        <v>0</v>
      </c>
      <c r="D60" s="44">
        <f>E60+F60+G60+H60+I60+K60+N60+O60</f>
        <v>115484</v>
      </c>
      <c r="E60" s="46">
        <v>52000</v>
      </c>
      <c r="F60" s="10">
        <v>63484</v>
      </c>
      <c r="G60" s="10"/>
      <c r="H60" s="10"/>
      <c r="I60" s="10"/>
      <c r="J60" s="48"/>
      <c r="K60" s="10"/>
      <c r="L60" s="10"/>
      <c r="M60" s="48"/>
      <c r="N60" s="10"/>
      <c r="O60" s="10"/>
      <c r="P60" s="10"/>
    </row>
    <row r="61" spans="1:16" ht="31.5" x14ac:dyDescent="0.25">
      <c r="A61" s="42" t="s">
        <v>59</v>
      </c>
      <c r="B61" s="45">
        <v>500000</v>
      </c>
      <c r="C61" s="45">
        <v>0</v>
      </c>
      <c r="D61" s="44">
        <f t="shared" si="1"/>
        <v>0</v>
      </c>
      <c r="E61" s="40">
        <v>0</v>
      </c>
      <c r="F61" s="10"/>
      <c r="G61" s="10"/>
      <c r="H61" s="10"/>
      <c r="I61" s="10"/>
      <c r="J61" s="48"/>
      <c r="K61" s="10"/>
      <c r="L61" s="10"/>
      <c r="M61" s="48"/>
      <c r="N61" s="48"/>
      <c r="O61" s="48"/>
      <c r="P61" s="48"/>
    </row>
    <row r="62" spans="1:16" ht="47.25" x14ac:dyDescent="0.25">
      <c r="A62" s="42" t="s">
        <v>60</v>
      </c>
      <c r="B62" s="45">
        <v>700000</v>
      </c>
      <c r="C62" s="45">
        <v>0</v>
      </c>
      <c r="D62" s="44">
        <f t="shared" si="1"/>
        <v>0</v>
      </c>
      <c r="E62" s="40">
        <v>0</v>
      </c>
      <c r="F62" s="10"/>
      <c r="G62" s="10"/>
      <c r="H62" s="10"/>
      <c r="I62" s="10"/>
      <c r="J62" s="48"/>
      <c r="K62" s="10"/>
      <c r="L62" s="10"/>
      <c r="M62" s="48"/>
      <c r="N62" s="48"/>
      <c r="O62" s="48"/>
      <c r="P62" s="48"/>
    </row>
    <row r="63" spans="1:16" ht="31.5" x14ac:dyDescent="0.25">
      <c r="A63" s="42" t="s">
        <v>61</v>
      </c>
      <c r="B63" s="45"/>
      <c r="C63" s="45"/>
      <c r="D63" s="44">
        <f t="shared" si="1"/>
        <v>0</v>
      </c>
      <c r="E63" s="40">
        <v>0</v>
      </c>
      <c r="F63" s="10"/>
      <c r="G63" s="10"/>
      <c r="H63" s="10"/>
      <c r="I63" s="10"/>
      <c r="J63" s="48"/>
      <c r="K63" s="10"/>
      <c r="L63" s="10"/>
      <c r="M63" s="48"/>
      <c r="N63" s="10"/>
      <c r="O63" s="10"/>
      <c r="P63" s="48"/>
    </row>
    <row r="64" spans="1:16" ht="63" x14ac:dyDescent="0.25">
      <c r="A64" s="42" t="s">
        <v>62</v>
      </c>
      <c r="B64" s="45"/>
      <c r="C64" s="45"/>
      <c r="D64" s="44">
        <f t="shared" si="1"/>
        <v>0</v>
      </c>
      <c r="E64" s="40">
        <v>0</v>
      </c>
      <c r="F64" s="10"/>
      <c r="G64" s="10"/>
      <c r="H64" s="10"/>
      <c r="I64" s="10"/>
      <c r="J64" s="48"/>
      <c r="K64" s="10"/>
      <c r="L64" s="10"/>
      <c r="M64" s="48"/>
      <c r="N64" s="48"/>
      <c r="O64" s="48"/>
      <c r="P64" s="48"/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J65" s="48"/>
      <c r="K65" s="10"/>
      <c r="L65" s="10"/>
      <c r="M65" s="48"/>
      <c r="N65" s="48"/>
      <c r="O65" s="48"/>
      <c r="P65" s="48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J66" s="48"/>
      <c r="K66" s="10"/>
      <c r="L66" s="10"/>
      <c r="M66" s="48"/>
      <c r="N66" s="48"/>
      <c r="O66" s="48"/>
      <c r="P66" s="48"/>
    </row>
    <row r="67" spans="1:16" ht="31.5" x14ac:dyDescent="0.25">
      <c r="A67" s="42" t="s">
        <v>63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J67" s="48"/>
      <c r="K67" s="10"/>
      <c r="L67" s="10"/>
      <c r="M67" s="48"/>
      <c r="N67" s="48"/>
      <c r="O67" s="48"/>
      <c r="P67" s="48"/>
    </row>
    <row r="68" spans="1:16" ht="63" x14ac:dyDescent="0.25">
      <c r="A68" s="42" t="s">
        <v>64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J68" s="48"/>
      <c r="K68" s="10"/>
      <c r="L68" s="10"/>
      <c r="M68" s="48"/>
      <c r="N68" s="48"/>
      <c r="O68" s="48"/>
      <c r="P68" s="48"/>
    </row>
    <row r="69" spans="1:16" ht="78.75" x14ac:dyDescent="0.25">
      <c r="A69" s="42" t="s">
        <v>65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J69" s="48"/>
      <c r="K69" s="10"/>
      <c r="L69" s="10"/>
      <c r="M69" s="48"/>
      <c r="N69" s="48"/>
      <c r="O69" s="48"/>
      <c r="P69" s="48"/>
    </row>
    <row r="70" spans="1:16" ht="47.25" x14ac:dyDescent="0.25">
      <c r="A70" s="38" t="s">
        <v>66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J70" s="48"/>
      <c r="K70" s="10"/>
      <c r="L70" s="10"/>
      <c r="M70" s="48"/>
      <c r="N70" s="48"/>
      <c r="O70" s="48"/>
      <c r="P70" s="48"/>
    </row>
    <row r="71" spans="1:16" ht="31.5" x14ac:dyDescent="0.25">
      <c r="A71" s="42" t="s">
        <v>67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J71" s="48"/>
      <c r="K71" s="10"/>
      <c r="L71" s="10"/>
      <c r="M71" s="48"/>
      <c r="N71" s="48"/>
      <c r="O71" s="48"/>
      <c r="P71" s="48"/>
    </row>
    <row r="72" spans="1:16" ht="63" x14ac:dyDescent="0.25">
      <c r="A72" s="42" t="s">
        <v>68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J72" s="48"/>
      <c r="K72" s="10"/>
      <c r="L72" s="10"/>
      <c r="M72" s="48"/>
      <c r="N72" s="48"/>
      <c r="O72" s="48"/>
      <c r="P72" s="48"/>
    </row>
    <row r="73" spans="1:16" ht="31.5" x14ac:dyDescent="0.25">
      <c r="A73" s="38" t="s">
        <v>69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J73" s="48"/>
      <c r="K73" s="10"/>
      <c r="L73" s="10"/>
      <c r="M73" s="48"/>
      <c r="N73" s="48"/>
      <c r="O73" s="48"/>
      <c r="P73" s="48"/>
    </row>
    <row r="74" spans="1:16" ht="47.25" x14ac:dyDescent="0.25">
      <c r="A74" s="42" t="s">
        <v>70</v>
      </c>
      <c r="B74" s="45"/>
      <c r="C74" s="45"/>
      <c r="D74" s="44">
        <f t="shared" ref="D74:D88" si="2">E74+F74+G74+H74</f>
        <v>0</v>
      </c>
      <c r="E74" s="40">
        <v>0</v>
      </c>
      <c r="F74" s="10"/>
      <c r="G74" s="10"/>
      <c r="H74" s="10"/>
      <c r="I74" s="10"/>
      <c r="J74" s="48"/>
      <c r="K74" s="10"/>
      <c r="L74" s="10"/>
      <c r="M74" s="48"/>
      <c r="N74" s="48"/>
      <c r="O74" s="48"/>
      <c r="P74" s="48"/>
    </row>
    <row r="75" spans="1:16" ht="47.25" x14ac:dyDescent="0.25">
      <c r="A75" s="42" t="s">
        <v>71</v>
      </c>
      <c r="B75" s="45"/>
      <c r="C75" s="45"/>
      <c r="D75" s="44">
        <f t="shared" si="2"/>
        <v>0</v>
      </c>
      <c r="E75" s="40">
        <v>0</v>
      </c>
      <c r="F75" s="10"/>
      <c r="G75" s="10"/>
      <c r="H75" s="10"/>
      <c r="I75" s="10"/>
      <c r="J75" s="48"/>
      <c r="K75" s="10"/>
      <c r="L75" s="10"/>
      <c r="M75" s="48"/>
      <c r="N75" s="48"/>
      <c r="O75" s="48"/>
      <c r="P75" s="48"/>
    </row>
    <row r="76" spans="1:16" ht="63" x14ac:dyDescent="0.25">
      <c r="A76" s="42" t="s">
        <v>72</v>
      </c>
      <c r="B76" s="45"/>
      <c r="C76" s="45"/>
      <c r="D76" s="44">
        <f t="shared" si="2"/>
        <v>0</v>
      </c>
      <c r="E76" s="40">
        <v>0</v>
      </c>
      <c r="F76" s="10"/>
      <c r="G76" s="10"/>
      <c r="H76" s="10"/>
      <c r="I76" s="10"/>
      <c r="J76" s="48"/>
      <c r="K76" s="10"/>
      <c r="L76" s="10"/>
      <c r="M76" s="48"/>
      <c r="N76" s="48"/>
      <c r="O76" s="48"/>
      <c r="P76" s="48"/>
    </row>
    <row r="77" spans="1:16" ht="15.75" x14ac:dyDescent="0.25">
      <c r="A77" s="62" t="s">
        <v>73</v>
      </c>
      <c r="B77" s="9">
        <f>B13+B19+B29+B55</f>
        <v>349724674</v>
      </c>
      <c r="C77" s="9">
        <f>C12</f>
        <v>0</v>
      </c>
      <c r="D77" s="9">
        <f>E77+F77+G77+H77+I77+J77+K77+L77+M77+N77+O77+P77</f>
        <v>60647253.490000002</v>
      </c>
      <c r="E77" s="63">
        <f>+E12</f>
        <v>23505436.310000002</v>
      </c>
      <c r="F77" s="63">
        <f>+G12</f>
        <v>37141817.18</v>
      </c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31.5" x14ac:dyDescent="0.25">
      <c r="A78" s="38" t="s">
        <v>74</v>
      </c>
      <c r="B78" s="39"/>
      <c r="C78" s="39"/>
      <c r="D78" s="44">
        <f t="shared" si="2"/>
        <v>0</v>
      </c>
      <c r="E78" s="65"/>
      <c r="F78" s="10"/>
      <c r="G78" s="10"/>
      <c r="H78" s="10"/>
      <c r="I78" s="10"/>
      <c r="J78" s="48"/>
      <c r="K78" s="48"/>
      <c r="L78" s="48"/>
      <c r="M78" s="48"/>
      <c r="N78" s="48"/>
      <c r="O78" s="48"/>
      <c r="P78" s="48"/>
    </row>
    <row r="79" spans="1:16" ht="31.5" x14ac:dyDescent="0.25">
      <c r="A79" s="38" t="s">
        <v>75</v>
      </c>
      <c r="B79" s="39"/>
      <c r="C79" s="39"/>
      <c r="D79" s="44">
        <f t="shared" si="2"/>
        <v>0</v>
      </c>
      <c r="E79" s="65">
        <v>0</v>
      </c>
      <c r="F79" s="10"/>
      <c r="G79" s="10"/>
      <c r="H79" s="10"/>
      <c r="I79" s="10"/>
      <c r="J79" s="48"/>
      <c r="K79" s="48"/>
      <c r="L79" s="48"/>
      <c r="M79" s="48"/>
      <c r="N79" s="48"/>
      <c r="O79" s="48"/>
      <c r="P79" s="48"/>
    </row>
    <row r="80" spans="1:16" ht="47.25" x14ac:dyDescent="0.25">
      <c r="A80" s="42" t="s">
        <v>76</v>
      </c>
      <c r="B80" s="45"/>
      <c r="C80" s="45"/>
      <c r="D80" s="44">
        <f t="shared" si="2"/>
        <v>0</v>
      </c>
      <c r="E80" s="66">
        <v>0</v>
      </c>
      <c r="F80" s="10"/>
      <c r="G80" s="10"/>
      <c r="H80" s="10"/>
      <c r="I80" s="10"/>
      <c r="J80" s="48"/>
      <c r="K80" s="48"/>
      <c r="L80" s="48"/>
      <c r="M80" s="48"/>
      <c r="N80" s="48"/>
      <c r="O80" s="48"/>
      <c r="P80" s="48"/>
    </row>
    <row r="81" spans="1:16" ht="47.25" x14ac:dyDescent="0.25">
      <c r="A81" s="42" t="s">
        <v>77</v>
      </c>
      <c r="B81" s="45"/>
      <c r="C81" s="45"/>
      <c r="D81" s="44">
        <f t="shared" si="2"/>
        <v>0</v>
      </c>
      <c r="E81" s="66">
        <v>0</v>
      </c>
      <c r="F81" s="10"/>
      <c r="G81" s="10"/>
      <c r="H81" s="10"/>
      <c r="I81" s="10"/>
      <c r="J81" s="48"/>
      <c r="K81" s="48"/>
      <c r="L81" s="48"/>
      <c r="M81" s="48"/>
      <c r="N81" s="48"/>
      <c r="O81" s="48"/>
      <c r="P81" s="48"/>
    </row>
    <row r="82" spans="1:16" ht="31.5" x14ac:dyDescent="0.25">
      <c r="A82" s="38" t="s">
        <v>78</v>
      </c>
      <c r="B82" s="39"/>
      <c r="C82" s="39"/>
      <c r="D82" s="44">
        <f t="shared" si="2"/>
        <v>0</v>
      </c>
      <c r="E82" s="65">
        <v>0</v>
      </c>
      <c r="F82" s="10"/>
      <c r="G82" s="10"/>
      <c r="H82" s="10"/>
      <c r="I82" s="10"/>
      <c r="J82" s="48"/>
      <c r="K82" s="48"/>
      <c r="L82" s="48"/>
      <c r="M82" s="48"/>
      <c r="N82" s="48"/>
      <c r="O82" s="48"/>
      <c r="P82" s="48"/>
    </row>
    <row r="83" spans="1:16" ht="31.5" x14ac:dyDescent="0.25">
      <c r="A83" s="42" t="s">
        <v>79</v>
      </c>
      <c r="B83" s="45"/>
      <c r="C83" s="45"/>
      <c r="D83" s="44">
        <f t="shared" si="2"/>
        <v>0</v>
      </c>
      <c r="E83" s="66">
        <v>0</v>
      </c>
      <c r="F83" s="10"/>
      <c r="G83" s="10"/>
      <c r="H83" s="10"/>
      <c r="I83" s="10"/>
      <c r="J83" s="48"/>
      <c r="K83" s="48"/>
      <c r="L83" s="48"/>
      <c r="M83" s="48"/>
      <c r="N83" s="48"/>
      <c r="O83" s="48"/>
      <c r="P83" s="48"/>
    </row>
    <row r="84" spans="1:16" ht="47.25" x14ac:dyDescent="0.25">
      <c r="A84" s="42" t="s">
        <v>80</v>
      </c>
      <c r="B84" s="45"/>
      <c r="C84" s="45"/>
      <c r="D84" s="44">
        <f t="shared" si="2"/>
        <v>0</v>
      </c>
      <c r="E84" s="66">
        <v>0</v>
      </c>
      <c r="F84" s="10"/>
      <c r="G84" s="10"/>
      <c r="H84" s="10"/>
      <c r="I84" s="10"/>
      <c r="J84" s="48"/>
      <c r="K84" s="48"/>
      <c r="L84" s="48"/>
      <c r="M84" s="48"/>
      <c r="N84" s="48"/>
      <c r="O84" s="48"/>
      <c r="P84" s="48"/>
    </row>
    <row r="85" spans="1:16" ht="31.5" x14ac:dyDescent="0.25">
      <c r="A85" s="38" t="s">
        <v>81</v>
      </c>
      <c r="B85" s="39"/>
      <c r="C85" s="39"/>
      <c r="D85" s="44">
        <f t="shared" si="2"/>
        <v>0</v>
      </c>
      <c r="E85" s="65">
        <v>0</v>
      </c>
      <c r="F85" s="10"/>
      <c r="G85" s="10"/>
      <c r="H85" s="10"/>
      <c r="I85" s="10"/>
      <c r="J85" s="48"/>
      <c r="K85" s="48"/>
      <c r="L85" s="48"/>
      <c r="M85" s="48"/>
      <c r="N85" s="48"/>
      <c r="O85" s="48"/>
      <c r="P85" s="48"/>
    </row>
    <row r="86" spans="1:16" ht="47.25" x14ac:dyDescent="0.25">
      <c r="A86" s="42" t="s">
        <v>82</v>
      </c>
      <c r="B86" s="45"/>
      <c r="C86" s="45"/>
      <c r="D86" s="44">
        <f t="shared" si="2"/>
        <v>0</v>
      </c>
      <c r="E86" s="66">
        <v>0</v>
      </c>
      <c r="F86" s="10"/>
      <c r="G86" s="10"/>
      <c r="H86" s="10"/>
      <c r="I86" s="10"/>
      <c r="J86" s="48"/>
      <c r="K86" s="48"/>
      <c r="L86" s="48"/>
      <c r="M86" s="48"/>
      <c r="N86" s="48"/>
      <c r="O86" s="48"/>
      <c r="P86" s="48"/>
    </row>
    <row r="87" spans="1:16" ht="31.5" x14ac:dyDescent="0.25">
      <c r="A87" s="62" t="s">
        <v>83</v>
      </c>
      <c r="B87" s="9"/>
      <c r="C87" s="9"/>
      <c r="D87" s="9">
        <f t="shared" si="2"/>
        <v>0</v>
      </c>
      <c r="E87" s="67">
        <v>0</v>
      </c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1:16" ht="15.75" x14ac:dyDescent="0.25">
      <c r="A88" s="59"/>
      <c r="B88" s="10"/>
      <c r="C88" s="10"/>
      <c r="D88" s="44">
        <f t="shared" si="2"/>
        <v>0</v>
      </c>
      <c r="E88" s="69"/>
      <c r="F88" s="10"/>
      <c r="G88" s="10"/>
      <c r="H88" s="10"/>
      <c r="I88" s="10"/>
      <c r="J88" s="48"/>
      <c r="K88" s="48"/>
      <c r="L88" s="48"/>
      <c r="M88" s="48"/>
      <c r="N88" s="48"/>
      <c r="O88" s="48"/>
      <c r="P88" s="48"/>
    </row>
    <row r="89" spans="1:16" ht="47.25" x14ac:dyDescent="0.25">
      <c r="A89" s="70" t="s">
        <v>22</v>
      </c>
      <c r="B89" s="71">
        <f>B12</f>
        <v>349724674</v>
      </c>
      <c r="C89" s="72">
        <f>C12</f>
        <v>0</v>
      </c>
      <c r="D89" s="71">
        <f>E89+F89+G89+H89+I89+J89+K89+L89+M89+N89+O89+P89</f>
        <v>60647253.490000002</v>
      </c>
      <c r="E89" s="71">
        <f>+E77</f>
        <v>23505436.310000002</v>
      </c>
      <c r="F89" s="71">
        <f>+F77</f>
        <v>37141817.18</v>
      </c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16" ht="15.75" x14ac:dyDescent="0.25">
      <c r="A90" s="2" t="s">
        <v>27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115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116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92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93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94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95</v>
      </c>
      <c r="B97"/>
      <c r="C97"/>
      <c r="F97" s="2"/>
      <c r="G97" s="23"/>
      <c r="H97" s="2"/>
    </row>
    <row r="98" spans="1:12" ht="15.75" x14ac:dyDescent="0.25">
      <c r="A98" s="24" t="s">
        <v>96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76" t="s">
        <v>101</v>
      </c>
      <c r="B103" s="76"/>
      <c r="C103" s="76"/>
      <c r="D103" s="36"/>
      <c r="E103" s="76" t="s">
        <v>104</v>
      </c>
      <c r="F103" s="76"/>
      <c r="G103" s="76"/>
      <c r="H103" s="11"/>
      <c r="I103" s="77" t="s">
        <v>114</v>
      </c>
      <c r="J103" s="77"/>
      <c r="K103" s="77"/>
      <c r="L103" s="77"/>
    </row>
    <row r="104" spans="1:12" ht="15.75" x14ac:dyDescent="0.25">
      <c r="A104" s="74" t="s">
        <v>102</v>
      </c>
      <c r="B104" s="74"/>
      <c r="C104" s="74"/>
      <c r="D104" s="31"/>
      <c r="E104" s="74" t="s">
        <v>105</v>
      </c>
      <c r="F104" s="74"/>
      <c r="G104" s="74"/>
      <c r="H104" s="2"/>
      <c r="I104" s="75" t="s">
        <v>117</v>
      </c>
      <c r="J104" s="75"/>
      <c r="K104" s="75"/>
      <c r="L104" s="75"/>
    </row>
    <row r="105" spans="1:12" ht="15.75" x14ac:dyDescent="0.25">
      <c r="A105" s="74" t="s">
        <v>103</v>
      </c>
      <c r="B105" s="74"/>
      <c r="C105" s="74"/>
      <c r="D105" s="31"/>
      <c r="E105" s="74" t="s">
        <v>110</v>
      </c>
      <c r="F105" s="74"/>
      <c r="G105" s="74"/>
      <c r="H105" s="2"/>
      <c r="I105" s="75" t="s">
        <v>106</v>
      </c>
      <c r="J105" s="75"/>
      <c r="K105" s="75"/>
      <c r="L105" s="75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88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87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100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MARZO. 2024</vt:lpstr>
      <vt:lpstr>Hoja1</vt:lpstr>
      <vt:lpstr>'EJEC. MARZO.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 CONTABILIDAD</cp:lastModifiedBy>
  <cp:lastPrinted>2024-04-02T16:51:52Z</cp:lastPrinted>
  <dcterms:created xsi:type="dcterms:W3CDTF">2018-04-17T18:57:16Z</dcterms:created>
  <dcterms:modified xsi:type="dcterms:W3CDTF">2024-04-02T17:06:21Z</dcterms:modified>
</cp:coreProperties>
</file>