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EJEC. MAYO. 2024" sheetId="14" r:id="rId1"/>
    <sheet name="Hoja1" sheetId="15" r:id="rId2"/>
  </sheets>
  <definedNames>
    <definedName name="_xlnm.Print_Area" localSheetId="0">'EJEC. MAYO. 2024'!$A$1:$P$111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9" i="14" l="1"/>
  <c r="I77" i="14"/>
  <c r="I55" i="14"/>
  <c r="I29" i="14"/>
  <c r="I19" i="14"/>
  <c r="I13" i="14"/>
  <c r="C55" i="14" l="1"/>
  <c r="F89" i="14" l="1"/>
  <c r="H89" i="14"/>
  <c r="G89" i="14"/>
  <c r="H77" i="14" l="1"/>
  <c r="G77" i="14"/>
  <c r="D77" i="14" s="1"/>
  <c r="H55" i="14"/>
  <c r="F77" i="14"/>
  <c r="H13" i="14"/>
  <c r="H19" i="14"/>
  <c r="H29" i="14"/>
  <c r="G13" i="14" l="1"/>
  <c r="G19" i="14"/>
  <c r="G29" i="14"/>
  <c r="G55" i="14"/>
  <c r="F19" i="14" l="1"/>
  <c r="F29" i="14"/>
  <c r="F55" i="14"/>
  <c r="B55" i="14" l="1"/>
  <c r="C19" i="14" l="1"/>
  <c r="B19" i="14"/>
  <c r="I12" i="14"/>
  <c r="J12" i="14"/>
  <c r="K12" i="14"/>
  <c r="L12" i="14"/>
  <c r="M12" i="14"/>
  <c r="N12" i="14"/>
  <c r="E29" i="14"/>
  <c r="E13" i="14"/>
  <c r="E55" i="14"/>
  <c r="D21" i="14"/>
  <c r="E19" i="14"/>
  <c r="E12" i="14" l="1"/>
  <c r="E77" i="14" s="1"/>
  <c r="P13" i="14"/>
  <c r="P12" i="14" s="1"/>
  <c r="D14" i="14" l="1"/>
  <c r="D60" i="14"/>
  <c r="D58" i="14"/>
  <c r="D57" i="14"/>
  <c r="D56" i="14"/>
  <c r="D38" i="14"/>
  <c r="D36" i="14"/>
  <c r="D35" i="14"/>
  <c r="D34" i="14" l="1"/>
  <c r="D33" i="14"/>
  <c r="D32" i="14"/>
  <c r="D31" i="14"/>
  <c r="D30" i="14"/>
  <c r="C29" i="14"/>
  <c r="C12" i="14" s="1"/>
  <c r="B29" i="14"/>
  <c r="D28" i="14"/>
  <c r="D27" i="14"/>
  <c r="D26" i="14"/>
  <c r="D25" i="14"/>
  <c r="D24" i="14"/>
  <c r="D15" i="14"/>
  <c r="D20" i="14"/>
  <c r="D18" i="14"/>
  <c r="O13" i="14" l="1"/>
  <c r="O12" i="14" s="1"/>
  <c r="C13" i="14" l="1"/>
  <c r="D42" i="14"/>
  <c r="C89" i="14" l="1"/>
  <c r="C77" i="14" l="1"/>
  <c r="D16" i="14" l="1"/>
  <c r="D17" i="14"/>
  <c r="D22" i="14"/>
  <c r="D23" i="14"/>
  <c r="D37" i="14"/>
  <c r="D39" i="14"/>
  <c r="D40" i="14"/>
  <c r="D41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9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8" i="14"/>
  <c r="D79" i="14"/>
  <c r="D80" i="14"/>
  <c r="D81" i="14"/>
  <c r="D82" i="14"/>
  <c r="D83" i="14"/>
  <c r="D84" i="14"/>
  <c r="D85" i="14"/>
  <c r="D86" i="14"/>
  <c r="D87" i="14"/>
  <c r="D88" i="14"/>
  <c r="H12" i="14" l="1"/>
  <c r="B13" i="14"/>
  <c r="B12" i="14" s="1"/>
  <c r="B89" i="14" l="1"/>
  <c r="B77" i="14"/>
  <c r="G12" i="14"/>
  <c r="F13" i="14" l="1"/>
  <c r="D13" i="14" l="1"/>
  <c r="D55" i="14"/>
  <c r="D29" i="14"/>
  <c r="F12" i="14" l="1"/>
  <c r="D12" i="14" l="1"/>
  <c r="D19" i="14" l="1"/>
  <c r="E89" i="14"/>
  <c r="D89" i="14" s="1"/>
</calcChain>
</file>

<file path=xl/sharedStrings.xml><?xml version="1.0" encoding="utf-8"?>
<sst xmlns="http://schemas.openxmlformats.org/spreadsheetml/2006/main" count="119" uniqueCount="118">
  <si>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</si>
  <si>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</si>
  <si>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</si>
  <si>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</si>
  <si>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</si>
  <si>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</si>
  <si>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</si>
  <si>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</si>
  <si>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</si>
  <si>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</si>
  <si>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</si>
  <si>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</si>
  <si>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</si>
  <si>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</si>
  <si>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</si>
  <si>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</si>
  <si>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</si>
  <si>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</si>
  <si>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</si>
  <si>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</si>
  <si>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</si>
  <si>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</si>
  <si>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</si>
  <si>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Total </t>
  </si>
  <si>
    <t>MINISTERIO DE DEFENSA</t>
  </si>
  <si>
    <t xml:space="preserve"> </t>
  </si>
  <si>
    <t>Fuente: [SIGEF]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</si>
  <si>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</si>
  <si>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</si>
  <si>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</si>
  <si>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</si>
  <si>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</si>
  <si>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</si>
  <si>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</si>
  <si>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</si>
  <si>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</si>
  <si>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</si>
  <si>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</si>
  <si>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</si>
  <si>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</si>
  <si>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</si>
  <si>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</si>
  <si>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</si>
  <si>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</si>
  <si>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</si>
  <si>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</si>
  <si>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</si>
  <si>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</si>
  <si>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</si>
  <si>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</si>
  <si>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</si>
  <si>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</si>
  <si>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</si>
  <si>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</si>
  <si>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</si>
  <si>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</si>
  <si>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</si>
  <si>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</si>
  <si>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</si>
  <si>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</si>
  <si>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</si>
  <si>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</si>
  <si>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</si>
  <si>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</si>
  <si>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</si>
  <si>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</si>
  <si>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</si>
  <si>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</si>
  <si>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</si>
  <si>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</si>
  <si>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</si>
  <si>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</si>
  <si>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</si>
  <si>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</si>
  <si>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</si>
  <si>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</si>
  <si>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</si>
  <si>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</si>
  <si>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</si>
  <si>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</si>
  <si>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</si>
  <si>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</si>
  <si>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</si>
  <si>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MARZO</t>
  </si>
  <si>
    <t>ABRIL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</si>
  <si>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</si>
  <si>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>Lic. PAULA CORPORAN MEDINA,                                                         Lic. MAURA L. BIDO SUERO,                                                             Lic. JUAN M. SURIEL BUENO,</t>
  </si>
  <si>
    <t>Presupuesto Aprobado</t>
  </si>
  <si>
    <t>Presupuesto Modificado</t>
  </si>
  <si>
    <t>MAYO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</si>
  <si>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</si>
  <si>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</si>
  <si>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</si>
  <si>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</si>
  <si>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</si>
  <si>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JUNIO</t>
  </si>
  <si>
    <t>JULIO</t>
  </si>
  <si>
    <t>AGOSTO</t>
  </si>
  <si>
    <t>Sub-Directora Financiera del CESMET.                                                                                   Encargada de Presupuesto del CESMET.                                                     Auditor Interno del CESMET.</t>
  </si>
  <si>
    <t xml:space="preserve">Lic. PAULA CORPORAN MEDINA,      </t>
  </si>
  <si>
    <t xml:space="preserve">Coronel Contadora ERD.  </t>
  </si>
  <si>
    <t>Sub-Directora Financiera del CESMET.</t>
  </si>
  <si>
    <t xml:space="preserve"> Lic. MAURA L. BIDO SUERO,</t>
  </si>
  <si>
    <t>Primer Tte. Cont. ERD.</t>
  </si>
  <si>
    <t>SEPTIEMBRE</t>
  </si>
  <si>
    <t>OCTUBRE</t>
  </si>
  <si>
    <t>NOVIEMBRE</t>
  </si>
  <si>
    <t>Encargada de Presupuesto del CESMET.</t>
  </si>
  <si>
    <t>DICIEMBRE</t>
  </si>
  <si>
    <t xml:space="preserve"> Lic. DALMA I. FAMILIA VALDEZ,</t>
  </si>
  <si>
    <t>Primer Tte.Cont. E.R.D</t>
  </si>
  <si>
    <t xml:space="preserve"> Auditora Interna del CESMET.</t>
  </si>
  <si>
    <t xml:space="preserve">Ejecución de Gastos y Aplicaciones Financieras al 31/05/2024. </t>
  </si>
  <si>
    <t>En RD$26,760,998.40</t>
  </si>
  <si>
    <t>Fecha de registro: hasta el [31] de [mayo] del [2024]</t>
  </si>
  <si>
    <t>Fecha de imputación: desde el [01] de [mayo] del [2024]</t>
  </si>
  <si>
    <t>FEBRERO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</si>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</sst>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8">
    <xf numFmtId="0" fontId="0" fillId="0" borderId="0" xfId="0"/>
    <xf numFmtId="43" fontId="0" fillId="0" borderId="0" xfId="1" applyFont="1"/>
    <xf numFmtId="0" fontId="3" fillId="0" borderId="0" xfId="0" applyFont="1"/>
    <xf numFmtId="43" fontId="3" fillId="0" borderId="0" xfId="1" applyFont="1"/>
    <xf numFmtId="0" fontId="1" fillId="2" borderId="0" xfId="0" applyFont="1" applyFill="1" applyAlignment="1">
      <alignment vertical="center" wrapText="1"/>
    </xf>
    <xf numFmtId="43" fontId="1" fillId="2" borderId="0" xfId="1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43" fontId="1" fillId="0" borderId="0" xfId="1" applyFont="1"/>
    <xf numFmtId="43" fontId="3" fillId="0" borderId="0" xfId="1" applyFont="1" applyAlignment="1"/>
    <xf numFmtId="43" fontId="1" fillId="4" borderId="0" xfId="1" applyFont="1" applyFill="1" applyBorder="1" applyAlignment="1">
      <alignment horizontal="left" vertical="center" wrapText="1"/>
    </xf>
    <xf numFmtId="43" fontId="3" fillId="0" borderId="0" xfId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/>
    <xf numFmtId="44" fontId="1" fillId="3" borderId="0" xfId="0" applyNumberFormat="1" applyFont="1" applyFill="1" applyAlignment="1">
      <alignment horizontal="center"/>
    </xf>
    <xf numFmtId="0" fontId="5" fillId="0" borderId="1" xfId="0" applyFont="1" applyBorder="1"/>
    <xf numFmtId="0" fontId="0" fillId="0" borderId="2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5" xfId="0" applyFont="1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3" fillId="0" borderId="10" xfId="0" applyFont="1" applyBorder="1"/>
    <xf numFmtId="0" fontId="3" fillId="0" borderId="11" xfId="0" applyFont="1" applyBorder="1"/>
    <xf numFmtId="0" fontId="0" fillId="0" borderId="0" xfId="0" applyAlignment="1">
      <alignment vertical="center"/>
    </xf>
    <xf numFmtId="43" fontId="3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43" fontId="1" fillId="0" borderId="0" xfId="1" applyFont="1" applyBorder="1" applyAlignment="1">
      <alignment vertical="center" wrapText="1"/>
    </xf>
    <xf numFmtId="43" fontId="1" fillId="0" borderId="0" xfId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 indent="2"/>
    </xf>
    <xf numFmtId="43" fontId="3" fillId="0" borderId="0" xfId="1" applyFont="1" applyBorder="1" applyAlignment="1"/>
    <xf numFmtId="43" fontId="3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 wrapText="1" indent="2"/>
    </xf>
    <xf numFmtId="43" fontId="3" fillId="0" borderId="0" xfId="1" applyFont="1" applyBorder="1" applyAlignment="1">
      <alignment vertical="center" wrapText="1"/>
    </xf>
    <xf numFmtId="164" fontId="0" fillId="0" borderId="0" xfId="0" applyNumberFormat="1" applyBorder="1"/>
    <xf numFmtId="0" fontId="0" fillId="0" borderId="0" xfId="0" applyBorder="1"/>
    <xf numFmtId="43" fontId="1" fillId="0" borderId="0" xfId="1" applyFont="1" applyBorder="1" applyAlignment="1">
      <alignment horizontal="center" vertical="center"/>
    </xf>
    <xf numFmtId="43" fontId="1" fillId="0" borderId="0" xfId="1" applyFont="1" applyFill="1" applyBorder="1" applyAlignment="1"/>
    <xf numFmtId="43" fontId="1" fillId="0" borderId="0" xfId="1" applyFont="1" applyBorder="1"/>
    <xf numFmtId="164" fontId="5" fillId="0" borderId="0" xfId="0" applyNumberFormat="1" applyFont="1" applyBorder="1"/>
    <xf numFmtId="43" fontId="3" fillId="0" borderId="0" xfId="1" applyFont="1" applyFill="1" applyBorder="1"/>
    <xf numFmtId="43" fontId="0" fillId="0" borderId="0" xfId="1" applyFont="1" applyBorder="1"/>
    <xf numFmtId="164" fontId="3" fillId="0" borderId="0" xfId="1" applyNumberFormat="1" applyFont="1" applyBorder="1"/>
    <xf numFmtId="43" fontId="1" fillId="0" borderId="0" xfId="1" applyFont="1" applyBorder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/>
    <xf numFmtId="43" fontId="5" fillId="0" borderId="0" xfId="1" applyFont="1" applyBorder="1"/>
    <xf numFmtId="44" fontId="5" fillId="0" borderId="0" xfId="2" applyFont="1" applyBorder="1"/>
    <xf numFmtId="0" fontId="1" fillId="4" borderId="0" xfId="0" applyFont="1" applyFill="1" applyBorder="1" applyAlignment="1">
      <alignment horizontal="left" vertical="center" wrapText="1"/>
    </xf>
    <xf numFmtId="43" fontId="1" fillId="4" borderId="0" xfId="1" applyFont="1" applyFill="1" applyBorder="1" applyAlignment="1">
      <alignment vertical="center" wrapText="1"/>
    </xf>
    <xf numFmtId="43" fontId="1" fillId="5" borderId="0" xfId="1" applyFont="1" applyFill="1" applyBorder="1"/>
    <xf numFmtId="165" fontId="1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43" fontId="3" fillId="5" borderId="0" xfId="1" applyFont="1" applyFill="1" applyBorder="1"/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vertical="center"/>
    </xf>
    <xf numFmtId="43" fontId="1" fillId="3" borderId="0" xfId="1" applyFont="1" applyFill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13</xdr:col>
      <xdr:colOff>1023144</xdr:colOff>
      <xdr:row>3</xdr:row>
      <xdr:rowOff>176741</xdr:rowOff>
    </xdr:from>
    <xdr:to>
      <xdr:col>15</xdr:col>
      <xdr:colOff>95760</xdr:colOff>
      <xdr:row>9</xdr:row>
      <xdr:rowOff>99482</xdr:rowOff>
    </xdr:to>
    <xdr:pic>
      <xdr:nvPicPr>
        <xdr:cNvPr id="3" name="2 Imagen" descr="LOGO CESMET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7703800" y="748241"/>
          <a:ext cx="1668179" cy="1101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119326</xdr:colOff>
      <xdr:row>4</xdr:row>
      <xdr:rowOff>1323</xdr:rowOff>
    </xdr:from>
    <xdr:to>
      <xdr:col>0</xdr:col>
      <xdr:colOff>1733814</xdr:colOff>
      <xdr:row>9</xdr:row>
      <xdr:rowOff>8467</xdr:rowOff>
    </xdr:to>
    <xdr:pic>
      <xdr:nvPicPr>
        <xdr:cNvPr id="4" name="image1.pn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326" y="763323"/>
          <a:ext cx="1614488" cy="995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tabSelected="1" zoomScale="80" zoomScaleNormal="80" workbookViewId="0">
      <selection activeCell="K17" sqref="K17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1.5703125" style="1" customWidth="1"/>
    <col min="4" max="4" width="20.42578125" style="28" customWidth="1"/>
    <col min="5" max="5" width="17.5703125" style="28" customWidth="1"/>
    <col min="6" max="6" width="16.42578125" customWidth="1"/>
    <col min="7" max="7" width="17" customWidth="1"/>
    <col min="8" max="8" width="16.85546875" customWidth="1"/>
    <col min="9" max="9" width="16.85546875" style="13" bestFit="1" customWidth="1"/>
    <col min="10" max="10" width="18.5703125" customWidth="1"/>
    <col min="11" max="11" width="18.28515625" customWidth="1"/>
    <col min="12" max="12" width="18" customWidth="1"/>
    <col min="13" max="15" width="19.42578125" customWidth="1"/>
    <col min="16" max="16" width="18.140625" bestFit="1" customWidth="1"/>
  </cols>
  <sheetData>
    <row r="1" spans="1:16" x14ac:dyDescent="0.25">
      <c r="A1" t="s">
        <v>25</v>
      </c>
    </row>
    <row r="5" spans="1:16" x14ac:dyDescent="0.25">
      <c r="A5" t="s">
        <v>25</v>
      </c>
    </row>
    <row r="6" spans="1:16" ht="15.75" customHeight="1" x14ac:dyDescent="0.25">
      <c r="A6" s="72" t="s">
        <v>24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6" ht="15" customHeight="1" x14ac:dyDescent="0.25">
      <c r="A7" s="72" t="s">
        <v>27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6" ht="15.75" customHeight="1" x14ac:dyDescent="0.25">
      <c r="A8" s="72" t="s">
        <v>112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1:16" ht="15.75" x14ac:dyDescent="0.25">
      <c r="A9" s="77" t="s">
        <v>113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16" ht="15.75" x14ac:dyDescent="0.25">
      <c r="A10" s="2"/>
      <c r="B10" s="3"/>
      <c r="C10" s="3"/>
      <c r="D10" s="29"/>
      <c r="E10" s="31"/>
    </row>
    <row r="11" spans="1:16" ht="31.5" x14ac:dyDescent="0.25">
      <c r="A11" s="4" t="s">
        <v>0</v>
      </c>
      <c r="B11" s="5" t="s">
        <v>87</v>
      </c>
      <c r="C11" s="5" t="s">
        <v>88</v>
      </c>
      <c r="D11" s="30" t="s">
        <v>23</v>
      </c>
      <c r="E11" s="6" t="s">
        <v>117</v>
      </c>
      <c r="F11" s="6" t="s">
        <v>116</v>
      </c>
      <c r="G11" s="6" t="s">
        <v>83</v>
      </c>
      <c r="H11" s="6" t="s">
        <v>84</v>
      </c>
      <c r="I11" s="14" t="s">
        <v>89</v>
      </c>
      <c r="J11" s="14" t="s">
        <v>95</v>
      </c>
      <c r="K11" s="14" t="s">
        <v>96</v>
      </c>
      <c r="L11" s="14" t="s">
        <v>97</v>
      </c>
      <c r="M11" s="14" t="s">
        <v>104</v>
      </c>
      <c r="N11" s="14" t="s">
        <v>105</v>
      </c>
      <c r="O11" s="14" t="s">
        <v>106</v>
      </c>
      <c r="P11" s="14" t="s">
        <v>108</v>
      </c>
    </row>
    <row r="12" spans="1:16" ht="25.5" customHeight="1" x14ac:dyDescent="0.25">
      <c r="A12" s="38" t="s">
        <v>1</v>
      </c>
      <c r="B12" s="39">
        <f>B13+B19+B29+B55</f>
        <v>349724674</v>
      </c>
      <c r="C12" s="39">
        <f>C13+C19+C29+C55+L57</f>
        <v>49498904.420000002</v>
      </c>
      <c r="D12" s="39">
        <f>+E12+F12+G12+H12+I12+J12+K12+L12+M12+N12+O12+P12</f>
        <v>138614308.31999999</v>
      </c>
      <c r="E12" s="39">
        <f t="shared" ref="E12:O12" si="0">E13+E19+E29+E55</f>
        <v>23505436.310000002</v>
      </c>
      <c r="F12" s="39">
        <f t="shared" si="0"/>
        <v>26826779.949999999</v>
      </c>
      <c r="G12" s="39">
        <f t="shared" si="0"/>
        <v>37141817.18</v>
      </c>
      <c r="H12" s="39">
        <f t="shared" si="0"/>
        <v>24379276.48</v>
      </c>
      <c r="I12" s="39">
        <f t="shared" si="0"/>
        <v>26760998.400000002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  <c r="N12" s="39">
        <f t="shared" si="0"/>
        <v>0</v>
      </c>
      <c r="O12" s="39">
        <f t="shared" si="0"/>
        <v>0</v>
      </c>
      <c r="P12" s="39">
        <f>+P13+P19+P29+P55</f>
        <v>0</v>
      </c>
    </row>
    <row r="13" spans="1:16" ht="31.5" x14ac:dyDescent="0.25">
      <c r="A13" s="38" t="s">
        <v>2</v>
      </c>
      <c r="B13" s="39">
        <f>B14+B15+B16+B17+B18</f>
        <v>249944559</v>
      </c>
      <c r="C13" s="39">
        <f>C14+C15+C18</f>
        <v>0</v>
      </c>
      <c r="D13" s="40">
        <f>E13+F13+G13+H13+I13+J13+K13+L13+M13+N13+O13</f>
        <v>97505135.299999997</v>
      </c>
      <c r="E13" s="40">
        <f>E14+E15+E16+E18</f>
        <v>19319125.650000002</v>
      </c>
      <c r="F13" s="40">
        <f>F14+F15+F16+F18</f>
        <v>19319097.050000001</v>
      </c>
      <c r="G13" s="40">
        <f>G14+G15+G16+G18</f>
        <v>19318807.77</v>
      </c>
      <c r="H13" s="40">
        <f>H14+H15+H16+H18</f>
        <v>19319072.350000001</v>
      </c>
      <c r="I13" s="41">
        <f>+I14+I15+I18</f>
        <v>20229032.48</v>
      </c>
      <c r="J13" s="41"/>
      <c r="K13" s="41"/>
      <c r="L13" s="41"/>
      <c r="M13" s="41"/>
      <c r="N13" s="41"/>
      <c r="O13" s="41">
        <f>SUM(O14:O18)</f>
        <v>0</v>
      </c>
      <c r="P13" s="41">
        <f>SUM(P14:P18)</f>
        <v>0</v>
      </c>
    </row>
    <row r="14" spans="1:16" ht="31.5" x14ac:dyDescent="0.25">
      <c r="A14" s="42" t="s">
        <v>3</v>
      </c>
      <c r="B14" s="43">
        <v>242910880</v>
      </c>
      <c r="C14" s="43">
        <v>-348179.92</v>
      </c>
      <c r="D14" s="44">
        <f>E14+F14+G14+H14+I14+J14+K14+L14+M14+N14+O14</f>
        <v>94312489.400000006</v>
      </c>
      <c r="E14" s="44">
        <v>18694950.600000001</v>
      </c>
      <c r="F14" s="10">
        <v>18689450.600000001</v>
      </c>
      <c r="G14" s="10">
        <v>18687437</v>
      </c>
      <c r="H14" s="10">
        <v>18685500.600000001</v>
      </c>
      <c r="I14" s="10">
        <v>19555150.600000001</v>
      </c>
      <c r="J14" s="10"/>
      <c r="K14" s="10"/>
      <c r="L14" s="10"/>
      <c r="M14" s="10"/>
      <c r="N14" s="10"/>
      <c r="O14" s="10"/>
      <c r="P14" s="10"/>
    </row>
    <row r="15" spans="1:16" ht="15.75" x14ac:dyDescent="0.25">
      <c r="A15" s="42" t="s">
        <v>4</v>
      </c>
      <c r="B15" s="45">
        <v>2400000</v>
      </c>
      <c r="C15" s="45">
        <v>0</v>
      </c>
      <c r="D15" s="44">
        <f>E15+F15+G15+H15+I15+J15+K15+L15+M15</f>
        <v>996500</v>
      </c>
      <c r="E15" s="46">
        <v>199300</v>
      </c>
      <c r="F15" s="10">
        <v>199300</v>
      </c>
      <c r="G15" s="10">
        <v>199300</v>
      </c>
      <c r="H15" s="10">
        <v>199300</v>
      </c>
      <c r="I15" s="10">
        <v>199300</v>
      </c>
      <c r="J15" s="10"/>
      <c r="K15" s="10"/>
      <c r="L15" s="10"/>
      <c r="M15" s="10"/>
      <c r="N15" s="10"/>
      <c r="O15" s="10"/>
      <c r="P15" s="47"/>
    </row>
    <row r="16" spans="1:16" ht="31.5" x14ac:dyDescent="0.25">
      <c r="A16" s="42" t="s">
        <v>28</v>
      </c>
      <c r="B16" s="45">
        <v>0</v>
      </c>
      <c r="C16" s="45">
        <v>0</v>
      </c>
      <c r="D16" s="44">
        <f t="shared" ref="D16:D73" si="1">E16+F16+G16+H16</f>
        <v>0</v>
      </c>
      <c r="E16" s="46"/>
      <c r="F16" s="10"/>
      <c r="G16" s="10"/>
      <c r="H16" s="10"/>
      <c r="I16" s="10"/>
      <c r="J16" s="48"/>
      <c r="K16" s="48"/>
      <c r="L16" s="48"/>
      <c r="M16" s="48"/>
      <c r="N16" s="48"/>
      <c r="O16" s="48"/>
      <c r="P16" s="48"/>
    </row>
    <row r="17" spans="1:16" ht="31.5" x14ac:dyDescent="0.25">
      <c r="A17" s="42" t="s">
        <v>29</v>
      </c>
      <c r="B17" s="45">
        <v>0</v>
      </c>
      <c r="C17" s="45">
        <v>0</v>
      </c>
      <c r="D17" s="44">
        <f t="shared" si="1"/>
        <v>0</v>
      </c>
      <c r="E17" s="46">
        <v>0</v>
      </c>
      <c r="F17" s="10"/>
      <c r="G17" s="10"/>
      <c r="H17" s="10"/>
      <c r="I17" s="10"/>
      <c r="J17" s="48"/>
      <c r="K17" s="48"/>
      <c r="L17" s="48"/>
      <c r="M17" s="48"/>
      <c r="N17" s="48"/>
      <c r="O17" s="48"/>
      <c r="P17" s="48"/>
    </row>
    <row r="18" spans="1:16" ht="31.5" x14ac:dyDescent="0.25">
      <c r="A18" s="42" t="s">
        <v>5</v>
      </c>
      <c r="B18" s="45">
        <v>4633679</v>
      </c>
      <c r="C18" s="45">
        <v>348179.92</v>
      </c>
      <c r="D18" s="44">
        <f>E18+F18+G18+H18+I18+J18+K18+L18+M18+N18+O18</f>
        <v>2196145.9</v>
      </c>
      <c r="E18" s="44">
        <v>424875.05</v>
      </c>
      <c r="F18" s="10">
        <v>430346.45</v>
      </c>
      <c r="G18" s="10">
        <v>432070.77</v>
      </c>
      <c r="H18" s="10">
        <v>434271.75</v>
      </c>
      <c r="I18" s="10">
        <v>474581.88</v>
      </c>
      <c r="J18" s="10"/>
      <c r="K18" s="10"/>
      <c r="L18" s="10"/>
      <c r="M18" s="10"/>
      <c r="N18" s="10"/>
      <c r="O18" s="10"/>
      <c r="P18" s="10"/>
    </row>
    <row r="19" spans="1:16" ht="31.5" x14ac:dyDescent="0.25">
      <c r="A19" s="38" t="s">
        <v>6</v>
      </c>
      <c r="B19" s="39">
        <f>SUM(B20:B28)</f>
        <v>14439000</v>
      </c>
      <c r="C19" s="39">
        <f>SUM(C20:C28)</f>
        <v>3281185.08</v>
      </c>
      <c r="D19" s="49">
        <f>E19+F19+G19+H19+I19+J19+K19+L19+M19+N19+O19</f>
        <v>8888550.8200000003</v>
      </c>
      <c r="E19" s="40">
        <f>SUM(E20:E28)</f>
        <v>33706.699999999997</v>
      </c>
      <c r="F19" s="40">
        <f>SUM(F20:F28)</f>
        <v>933543.06</v>
      </c>
      <c r="G19" s="40">
        <f>SUM(G20:G28)</f>
        <v>6094766.7400000002</v>
      </c>
      <c r="H19" s="40">
        <f>SUM(H20:H28)</f>
        <v>898788.13</v>
      </c>
      <c r="I19" s="50">
        <f>+I20+I21+I24+I27+I28</f>
        <v>927746.19000000006</v>
      </c>
      <c r="J19" s="51"/>
      <c r="K19" s="51"/>
      <c r="L19" s="51"/>
      <c r="M19" s="51"/>
      <c r="N19" s="51"/>
      <c r="O19" s="51"/>
      <c r="P19" s="52"/>
    </row>
    <row r="20" spans="1:16" ht="31.5" x14ac:dyDescent="0.25">
      <c r="A20" s="42" t="s">
        <v>7</v>
      </c>
      <c r="B20" s="45">
        <v>8400000</v>
      </c>
      <c r="C20" s="45">
        <v>740538</v>
      </c>
      <c r="D20" s="44">
        <f>E20+F20+G20+H20+I20+J20+K20+L20+M20+N20+O20</f>
        <v>2952057.88</v>
      </c>
      <c r="E20" s="46"/>
      <c r="F20" s="10">
        <v>871381.51</v>
      </c>
      <c r="G20" s="10">
        <v>694231.24</v>
      </c>
      <c r="H20" s="10">
        <v>690102.84</v>
      </c>
      <c r="I20" s="10">
        <v>696342.29</v>
      </c>
      <c r="J20" s="53"/>
      <c r="K20" s="53"/>
      <c r="L20" s="53"/>
      <c r="M20" s="10"/>
      <c r="N20" s="10"/>
      <c r="O20" s="10"/>
      <c r="P20" s="10"/>
    </row>
    <row r="21" spans="1:16" ht="47.25" x14ac:dyDescent="0.25">
      <c r="A21" s="42" t="s">
        <v>30</v>
      </c>
      <c r="B21" s="45">
        <v>700000</v>
      </c>
      <c r="C21" s="45">
        <v>-337700</v>
      </c>
      <c r="D21" s="44">
        <f>E21+F21+G21+H21+K21+N21</f>
        <v>195958.99</v>
      </c>
      <c r="E21" s="46">
        <v>33706.699999999997</v>
      </c>
      <c r="F21" s="10"/>
      <c r="G21" s="10"/>
      <c r="H21" s="10">
        <v>162252.29</v>
      </c>
      <c r="I21" s="10">
        <v>93697.9</v>
      </c>
      <c r="J21" s="48"/>
      <c r="K21" s="54"/>
      <c r="L21" s="54"/>
      <c r="M21" s="48"/>
      <c r="N21" s="54"/>
      <c r="O21" s="54"/>
      <c r="P21" s="47"/>
    </row>
    <row r="22" spans="1:16" ht="15.75" x14ac:dyDescent="0.25">
      <c r="A22" s="42" t="s">
        <v>8</v>
      </c>
      <c r="B22" s="45">
        <v>0</v>
      </c>
      <c r="C22" s="45">
        <v>0</v>
      </c>
      <c r="D22" s="44">
        <f t="shared" si="1"/>
        <v>0</v>
      </c>
      <c r="E22" s="40">
        <v>0</v>
      </c>
      <c r="F22" s="10"/>
      <c r="G22" s="10"/>
      <c r="H22" s="10"/>
      <c r="I22" s="10"/>
      <c r="J22" s="48"/>
      <c r="K22" s="48"/>
      <c r="L22" s="48"/>
      <c r="M22" s="48"/>
      <c r="N22" s="48"/>
      <c r="O22" s="48"/>
      <c r="P22" s="48"/>
    </row>
    <row r="23" spans="1:16" ht="31.5" x14ac:dyDescent="0.25">
      <c r="A23" s="42" t="s">
        <v>9</v>
      </c>
      <c r="B23" s="45">
        <v>0</v>
      </c>
      <c r="C23" s="45">
        <v>0</v>
      </c>
      <c r="D23" s="44">
        <f t="shared" si="1"/>
        <v>0</v>
      </c>
      <c r="E23" s="46">
        <v>0</v>
      </c>
      <c r="F23" s="10"/>
      <c r="G23" s="10"/>
      <c r="H23" s="10"/>
      <c r="I23" s="10"/>
      <c r="J23" s="48"/>
      <c r="K23" s="48"/>
      <c r="L23" s="48"/>
      <c r="M23" s="47"/>
      <c r="N23" s="47"/>
      <c r="O23" s="47"/>
      <c r="P23" s="48"/>
    </row>
    <row r="24" spans="1:16" ht="31.5" x14ac:dyDescent="0.25">
      <c r="A24" s="42" t="s">
        <v>10</v>
      </c>
      <c r="B24" s="45">
        <v>680000</v>
      </c>
      <c r="C24" s="45">
        <v>-100000</v>
      </c>
      <c r="D24" s="44">
        <f>E24+F24+G24+H24+I24+K24+L24+M24+N24+O24</f>
        <v>130449</v>
      </c>
      <c r="E24" s="46"/>
      <c r="F24" s="10">
        <v>32450</v>
      </c>
      <c r="G24" s="10">
        <v>32450</v>
      </c>
      <c r="H24" s="10">
        <v>32450</v>
      </c>
      <c r="I24" s="10">
        <v>33099</v>
      </c>
      <c r="J24" s="48"/>
      <c r="K24" s="10"/>
      <c r="L24" s="10"/>
      <c r="M24" s="55"/>
      <c r="N24" s="55"/>
      <c r="O24" s="55"/>
      <c r="P24" s="55"/>
    </row>
    <row r="25" spans="1:16" ht="26.25" customHeight="1" x14ac:dyDescent="0.25">
      <c r="A25" s="42" t="s">
        <v>31</v>
      </c>
      <c r="B25" s="45">
        <v>175000</v>
      </c>
      <c r="C25" s="45">
        <v>0</v>
      </c>
      <c r="D25" s="44">
        <f>E25+F25+G25+H25+L25</f>
        <v>0</v>
      </c>
      <c r="E25" s="40">
        <v>0</v>
      </c>
      <c r="F25" s="10"/>
      <c r="G25" s="10"/>
      <c r="H25" s="10"/>
      <c r="I25" s="10"/>
      <c r="J25" s="48"/>
      <c r="K25" s="48"/>
      <c r="L25" s="54"/>
      <c r="M25" s="47"/>
      <c r="N25" s="47"/>
      <c r="O25" s="47"/>
      <c r="P25" s="48"/>
    </row>
    <row r="26" spans="1:16" ht="94.5" x14ac:dyDescent="0.25">
      <c r="A26" s="42" t="s">
        <v>32</v>
      </c>
      <c r="B26" s="45">
        <v>2100000</v>
      </c>
      <c r="C26" s="45">
        <v>-1045700</v>
      </c>
      <c r="D26" s="44">
        <f>+I26+L26+M26+N26</f>
        <v>0</v>
      </c>
      <c r="E26" s="46">
        <v>0</v>
      </c>
      <c r="F26" s="10"/>
      <c r="G26" s="10"/>
      <c r="H26" s="10"/>
      <c r="I26" s="10"/>
      <c r="J26" s="48"/>
      <c r="K26" s="48"/>
      <c r="L26" s="54"/>
      <c r="M26" s="47"/>
      <c r="N26" s="47"/>
      <c r="O26" s="47"/>
      <c r="P26" s="48"/>
    </row>
    <row r="27" spans="1:16" ht="63" x14ac:dyDescent="0.25">
      <c r="A27" s="42" t="s">
        <v>33</v>
      </c>
      <c r="B27" s="45">
        <v>1384000</v>
      </c>
      <c r="C27" s="45">
        <v>4604102.5</v>
      </c>
      <c r="D27" s="44">
        <f>E27+F27+G27+H27+I27+K27+L27+M27+N27+O27</f>
        <v>5410034.5</v>
      </c>
      <c r="E27" s="46">
        <v>0</v>
      </c>
      <c r="F27" s="10">
        <v>13983</v>
      </c>
      <c r="G27" s="10">
        <v>5368085.5</v>
      </c>
      <c r="H27" s="10">
        <v>13983</v>
      </c>
      <c r="I27" s="10">
        <v>13983</v>
      </c>
      <c r="J27" s="48"/>
      <c r="K27" s="10"/>
      <c r="L27" s="10"/>
      <c r="M27" s="47"/>
      <c r="N27" s="47"/>
      <c r="O27" s="47"/>
      <c r="P27" s="47"/>
    </row>
    <row r="28" spans="1:16" ht="47.25" x14ac:dyDescent="0.25">
      <c r="A28" s="42" t="s">
        <v>34</v>
      </c>
      <c r="B28" s="45">
        <v>1000000</v>
      </c>
      <c r="C28" s="45">
        <v>-580055.42000000004</v>
      </c>
      <c r="D28" s="44">
        <f>+K28+L28+M28</f>
        <v>0</v>
      </c>
      <c r="E28" s="46">
        <v>0</v>
      </c>
      <c r="F28" s="10">
        <v>15728.55</v>
      </c>
      <c r="G28" s="10"/>
      <c r="H28" s="10"/>
      <c r="I28" s="10">
        <v>90624</v>
      </c>
      <c r="J28" s="48"/>
      <c r="K28" s="54"/>
      <c r="L28" s="54"/>
      <c r="M28" s="47"/>
      <c r="N28" s="47"/>
      <c r="O28" s="47"/>
      <c r="P28" s="47"/>
    </row>
    <row r="29" spans="1:16" ht="31.5" x14ac:dyDescent="0.25">
      <c r="A29" s="38" t="s">
        <v>11</v>
      </c>
      <c r="B29" s="39">
        <f>B30+B31+B32+B33+B34+B35+B36+B37+B38</f>
        <v>78391115</v>
      </c>
      <c r="C29" s="39">
        <f>+C30+C31+C32+C33+C34+C35+C36+C38</f>
        <v>11860132.939999999</v>
      </c>
      <c r="D29" s="56">
        <f>E29+F29+G29+H29+I29+J29+K29+L29</f>
        <v>27704805.309999999</v>
      </c>
      <c r="E29" s="56">
        <f>SUM(E30:E38)</f>
        <v>4100603.96</v>
      </c>
      <c r="F29" s="56">
        <f>SUM(F30:F38)</f>
        <v>6218605.8399999999</v>
      </c>
      <c r="G29" s="56">
        <f>SUM(G30:G38)</f>
        <v>7753778.4699999997</v>
      </c>
      <c r="H29" s="56">
        <f>SUM(H30:H38)</f>
        <v>4161416</v>
      </c>
      <c r="I29" s="51">
        <f>+I30+I32+I33+I34+I35+I36+I38</f>
        <v>5470401.0399999991</v>
      </c>
      <c r="J29" s="51"/>
      <c r="K29" s="51"/>
      <c r="L29" s="51"/>
      <c r="M29" s="52"/>
      <c r="N29" s="52"/>
      <c r="O29" s="52"/>
      <c r="P29" s="54"/>
    </row>
    <row r="30" spans="1:16" ht="47.25" x14ac:dyDescent="0.25">
      <c r="A30" s="42" t="s">
        <v>12</v>
      </c>
      <c r="B30" s="45">
        <v>39590250</v>
      </c>
      <c r="C30" s="45">
        <v>623317.42000000004</v>
      </c>
      <c r="D30" s="44">
        <f>E30+F30+G30+H30+I30+J30+K30+L30+M30+N30+O30</f>
        <v>17228020.809999999</v>
      </c>
      <c r="E30" s="46">
        <v>3242600</v>
      </c>
      <c r="F30" s="10">
        <v>3763460</v>
      </c>
      <c r="G30" s="10">
        <v>3243778</v>
      </c>
      <c r="H30" s="10">
        <v>3243150</v>
      </c>
      <c r="I30" s="10">
        <v>3735032.81</v>
      </c>
      <c r="J30" s="10"/>
      <c r="K30" s="10"/>
      <c r="L30" s="10"/>
      <c r="M30" s="47"/>
      <c r="N30" s="47"/>
      <c r="O30" s="47"/>
      <c r="P30" s="47"/>
    </row>
    <row r="31" spans="1:16" ht="31.5" x14ac:dyDescent="0.25">
      <c r="A31" s="42" t="s">
        <v>13</v>
      </c>
      <c r="B31" s="45">
        <v>19275865</v>
      </c>
      <c r="C31" s="45">
        <v>6985088</v>
      </c>
      <c r="D31" s="44">
        <f>E31+F31+G31+H31+I31+K31+L31+M31+N31+O31</f>
        <v>2597416</v>
      </c>
      <c r="E31" s="46">
        <v>140538</v>
      </c>
      <c r="F31" s="10">
        <v>826</v>
      </c>
      <c r="G31" s="10">
        <v>2456052</v>
      </c>
      <c r="H31" s="10"/>
      <c r="I31" s="10"/>
      <c r="J31" s="48"/>
      <c r="K31" s="10"/>
      <c r="L31" s="10"/>
      <c r="M31" s="47"/>
      <c r="N31" s="47"/>
      <c r="O31" s="47"/>
      <c r="P31" s="48"/>
    </row>
    <row r="32" spans="1:16" ht="47.25" x14ac:dyDescent="0.25">
      <c r="A32" s="42" t="s">
        <v>35</v>
      </c>
      <c r="B32" s="45">
        <v>1205000</v>
      </c>
      <c r="C32" s="45">
        <v>-683922.45</v>
      </c>
      <c r="D32" s="44">
        <f>E32+F32+G32+H32+I32+K32+L32+N32+O32</f>
        <v>38232</v>
      </c>
      <c r="E32" s="46">
        <v>0</v>
      </c>
      <c r="F32" s="10"/>
      <c r="G32" s="10"/>
      <c r="H32" s="10"/>
      <c r="I32" s="10">
        <v>38232</v>
      </c>
      <c r="J32" s="48"/>
      <c r="K32" s="10"/>
      <c r="L32" s="10"/>
      <c r="M32" s="47"/>
      <c r="N32" s="47"/>
      <c r="O32" s="47"/>
      <c r="P32" s="47"/>
    </row>
    <row r="33" spans="1:16" ht="31.5" x14ac:dyDescent="0.25">
      <c r="A33" s="42" t="s">
        <v>36</v>
      </c>
      <c r="B33" s="45">
        <v>540000</v>
      </c>
      <c r="C33" s="45">
        <v>-290000</v>
      </c>
      <c r="D33" s="44">
        <f>E33+F33+G33+H33+K33</f>
        <v>0</v>
      </c>
      <c r="E33" s="46">
        <v>0</v>
      </c>
      <c r="F33" s="10"/>
      <c r="G33" s="10"/>
      <c r="H33" s="10"/>
      <c r="I33" s="10">
        <v>182055</v>
      </c>
      <c r="J33" s="48"/>
      <c r="K33" s="54"/>
      <c r="L33" s="54"/>
      <c r="M33" s="47"/>
      <c r="N33" s="47"/>
      <c r="O33" s="47"/>
      <c r="P33" s="48"/>
    </row>
    <row r="34" spans="1:16" ht="47.25" x14ac:dyDescent="0.25">
      <c r="A34" s="42" t="s">
        <v>14</v>
      </c>
      <c r="B34" s="45">
        <v>605000</v>
      </c>
      <c r="C34" s="45">
        <v>-100000</v>
      </c>
      <c r="D34" s="44">
        <f>E34+F34+G34+H34+L34+M34+N34+O34</f>
        <v>149452.9</v>
      </c>
      <c r="E34" s="46">
        <v>135723.6</v>
      </c>
      <c r="F34" s="10">
        <v>13729.3</v>
      </c>
      <c r="G34" s="10"/>
      <c r="H34" s="10"/>
      <c r="I34" s="10">
        <v>6962</v>
      </c>
      <c r="J34" s="48"/>
      <c r="K34" s="48"/>
      <c r="L34" s="10"/>
      <c r="M34" s="47"/>
      <c r="N34" s="47"/>
      <c r="O34" s="47"/>
      <c r="P34" s="47"/>
    </row>
    <row r="35" spans="1:16" ht="47.25" x14ac:dyDescent="0.25">
      <c r="A35" s="42" t="s">
        <v>15</v>
      </c>
      <c r="B35" s="45">
        <v>1275000</v>
      </c>
      <c r="C35" s="45">
        <v>692247.97</v>
      </c>
      <c r="D35" s="44">
        <f>E35+F35+G35+H35+I35+K35+L35+M35+N35+O35</f>
        <v>228428.34</v>
      </c>
      <c r="E35" s="46">
        <v>334.17</v>
      </c>
      <c r="F35" s="10">
        <v>61603.87</v>
      </c>
      <c r="G35" s="10"/>
      <c r="H35" s="10"/>
      <c r="I35" s="10">
        <v>166490.29999999999</v>
      </c>
      <c r="J35" s="48"/>
      <c r="K35" s="10"/>
      <c r="L35" s="10"/>
      <c r="M35" s="47"/>
      <c r="N35" s="47"/>
      <c r="O35" s="47"/>
      <c r="P35" s="47"/>
    </row>
    <row r="36" spans="1:16" ht="63" x14ac:dyDescent="0.25">
      <c r="A36" s="42" t="s">
        <v>16</v>
      </c>
      <c r="B36" s="45">
        <v>12120000</v>
      </c>
      <c r="C36" s="45">
        <v>102848.8</v>
      </c>
      <c r="D36" s="44">
        <f>E36+F36+G36+H36+I36+J36+K36+L36+M36+N36+O36</f>
        <v>5101455.96</v>
      </c>
      <c r="E36" s="57">
        <v>236566.39999999999</v>
      </c>
      <c r="F36" s="10">
        <v>1830445.51</v>
      </c>
      <c r="G36" s="10">
        <v>917608.47</v>
      </c>
      <c r="H36" s="10">
        <v>918266</v>
      </c>
      <c r="I36" s="10">
        <v>1198569.58</v>
      </c>
      <c r="J36" s="10"/>
      <c r="K36" s="10"/>
      <c r="L36" s="10"/>
      <c r="M36" s="47"/>
      <c r="N36" s="47"/>
      <c r="O36" s="47"/>
      <c r="P36" s="47"/>
    </row>
    <row r="37" spans="1:16" ht="63" x14ac:dyDescent="0.25">
      <c r="A37" s="42" t="s">
        <v>37</v>
      </c>
      <c r="B37" s="45">
        <v>0</v>
      </c>
      <c r="C37" s="45">
        <v>0</v>
      </c>
      <c r="D37" s="44">
        <f t="shared" si="1"/>
        <v>0</v>
      </c>
      <c r="E37" s="46">
        <v>0</v>
      </c>
      <c r="F37" s="10"/>
      <c r="G37" s="58"/>
      <c r="H37" s="10"/>
      <c r="I37" s="10"/>
      <c r="J37" s="48"/>
      <c r="K37" s="48"/>
      <c r="L37" s="48"/>
      <c r="M37" s="47"/>
      <c r="N37" s="47"/>
      <c r="O37" s="47"/>
      <c r="P37" s="48"/>
    </row>
    <row r="38" spans="1:16" ht="31.5" x14ac:dyDescent="0.25">
      <c r="A38" s="42" t="s">
        <v>17</v>
      </c>
      <c r="B38" s="45">
        <v>3780000</v>
      </c>
      <c r="C38" s="45">
        <v>4530553.2</v>
      </c>
      <c r="D38" s="44">
        <f>E38+F38+G38+H38+I38+K38+L38+M38+N38+O38</f>
        <v>2172782.2999999998</v>
      </c>
      <c r="E38" s="46">
        <v>344841.79</v>
      </c>
      <c r="F38" s="10">
        <v>548541.16</v>
      </c>
      <c r="G38" s="10">
        <v>1136340</v>
      </c>
      <c r="H38" s="10"/>
      <c r="I38" s="10">
        <v>143059.35</v>
      </c>
      <c r="J38" s="48"/>
      <c r="K38" s="10"/>
      <c r="L38" s="10"/>
      <c r="M38" s="47"/>
      <c r="N38" s="47"/>
      <c r="O38" s="47"/>
      <c r="P38" s="47"/>
    </row>
    <row r="39" spans="1:16" ht="31.5" x14ac:dyDescent="0.25">
      <c r="A39" s="38" t="s">
        <v>38</v>
      </c>
      <c r="B39" s="39">
        <v>0</v>
      </c>
      <c r="C39" s="39"/>
      <c r="D39" s="44">
        <f t="shared" si="1"/>
        <v>0</v>
      </c>
      <c r="E39" s="40">
        <v>0</v>
      </c>
      <c r="F39" s="10"/>
      <c r="G39" s="10"/>
      <c r="H39" s="10"/>
      <c r="I39" s="10"/>
      <c r="J39" s="10"/>
      <c r="K39" s="10"/>
      <c r="L39" s="51"/>
      <c r="M39" s="47"/>
      <c r="N39" s="47"/>
      <c r="O39" s="47"/>
      <c r="P39" s="48"/>
    </row>
    <row r="40" spans="1:16" ht="47.25" x14ac:dyDescent="0.25">
      <c r="A40" s="42" t="s">
        <v>39</v>
      </c>
      <c r="B40" s="45">
        <v>0</v>
      </c>
      <c r="C40" s="45"/>
      <c r="D40" s="44">
        <f t="shared" si="1"/>
        <v>0</v>
      </c>
      <c r="E40" s="40">
        <v>0</v>
      </c>
      <c r="F40" s="10"/>
      <c r="G40" s="10"/>
      <c r="H40" s="10"/>
      <c r="I40" s="10"/>
      <c r="J40" s="48"/>
      <c r="K40" s="48"/>
      <c r="L40" s="10"/>
      <c r="M40" s="47"/>
      <c r="N40" s="47"/>
      <c r="O40" s="47"/>
      <c r="P40" s="48"/>
    </row>
    <row r="41" spans="1:16" ht="63" x14ac:dyDescent="0.25">
      <c r="A41" s="42" t="s">
        <v>40</v>
      </c>
      <c r="B41" s="45"/>
      <c r="C41" s="45"/>
      <c r="D41" s="44">
        <f t="shared" si="1"/>
        <v>0</v>
      </c>
      <c r="E41" s="40">
        <v>0</v>
      </c>
      <c r="F41" s="10"/>
      <c r="G41" s="10"/>
      <c r="H41" s="10"/>
      <c r="I41" s="10"/>
      <c r="J41" s="48"/>
      <c r="K41" s="48"/>
      <c r="L41" s="48"/>
      <c r="M41" s="48"/>
      <c r="N41" s="48"/>
      <c r="O41" s="48"/>
      <c r="P41" s="48"/>
    </row>
    <row r="42" spans="1:16" ht="63" x14ac:dyDescent="0.25">
      <c r="A42" s="42" t="s">
        <v>41</v>
      </c>
      <c r="B42" s="45"/>
      <c r="C42" s="45"/>
      <c r="D42" s="44">
        <f>E42+F42+G42+H42</f>
        <v>0</v>
      </c>
      <c r="E42" s="40">
        <v>0</v>
      </c>
      <c r="F42" s="10"/>
      <c r="G42" s="10"/>
      <c r="H42" s="10"/>
      <c r="I42" s="10"/>
      <c r="J42" s="48"/>
      <c r="K42" s="48"/>
      <c r="L42" s="48"/>
      <c r="M42" s="48"/>
      <c r="N42" s="48"/>
      <c r="O42" s="48"/>
      <c r="P42" s="48"/>
    </row>
    <row r="43" spans="1:16" ht="63" x14ac:dyDescent="0.25">
      <c r="A43" s="42" t="s">
        <v>42</v>
      </c>
      <c r="B43" s="45"/>
      <c r="C43" s="45"/>
      <c r="D43" s="44">
        <f t="shared" si="1"/>
        <v>0</v>
      </c>
      <c r="E43" s="40">
        <v>0</v>
      </c>
      <c r="F43" s="10"/>
      <c r="G43" s="10"/>
      <c r="H43" s="10"/>
      <c r="I43" s="10"/>
      <c r="J43" s="48"/>
      <c r="K43" s="48"/>
      <c r="L43" s="48"/>
      <c r="M43" s="48"/>
      <c r="N43" s="48"/>
      <c r="O43" s="48"/>
      <c r="P43" s="48"/>
    </row>
    <row r="44" spans="1:16" ht="63" x14ac:dyDescent="0.25">
      <c r="A44" s="42" t="s">
        <v>43</v>
      </c>
      <c r="B44" s="45"/>
      <c r="C44" s="45"/>
      <c r="D44" s="44">
        <f t="shared" si="1"/>
        <v>0</v>
      </c>
      <c r="E44" s="40">
        <v>0</v>
      </c>
      <c r="F44" s="10"/>
      <c r="G44" s="10"/>
      <c r="H44" s="10"/>
      <c r="I44" s="10"/>
      <c r="J44" s="48"/>
      <c r="K44" s="48"/>
      <c r="L44" s="48"/>
      <c r="M44" s="48"/>
      <c r="N44" s="48"/>
      <c r="O44" s="48"/>
      <c r="P44" s="48"/>
    </row>
    <row r="45" spans="1:16" ht="47.25" x14ac:dyDescent="0.25">
      <c r="A45" s="42" t="s">
        <v>44</v>
      </c>
      <c r="B45" s="45"/>
      <c r="C45" s="45"/>
      <c r="D45" s="44">
        <f t="shared" si="1"/>
        <v>0</v>
      </c>
      <c r="E45" s="40">
        <v>0</v>
      </c>
      <c r="F45" s="10"/>
      <c r="G45" s="10"/>
      <c r="H45" s="10"/>
      <c r="I45" s="10"/>
      <c r="J45" s="48"/>
      <c r="K45" s="48"/>
      <c r="L45" s="48"/>
      <c r="M45" s="48"/>
      <c r="N45" s="48"/>
      <c r="O45" s="48"/>
      <c r="P45" s="48"/>
    </row>
    <row r="46" spans="1:16" ht="63" x14ac:dyDescent="0.25">
      <c r="A46" s="42" t="s">
        <v>45</v>
      </c>
      <c r="B46" s="45"/>
      <c r="C46" s="45"/>
      <c r="D46" s="44">
        <f t="shared" si="1"/>
        <v>0</v>
      </c>
      <c r="E46" s="40">
        <v>0</v>
      </c>
      <c r="F46" s="10"/>
      <c r="G46" s="10"/>
      <c r="H46" s="10"/>
      <c r="I46" s="10"/>
      <c r="J46" s="48"/>
      <c r="K46" s="48"/>
      <c r="L46" s="48"/>
      <c r="M46" s="48"/>
      <c r="N46" s="48"/>
      <c r="O46" s="48"/>
      <c r="P46" s="48"/>
    </row>
    <row r="47" spans="1:16" ht="31.5" x14ac:dyDescent="0.25">
      <c r="A47" s="38" t="s">
        <v>46</v>
      </c>
      <c r="B47" s="39"/>
      <c r="C47" s="39"/>
      <c r="D47" s="44">
        <f t="shared" si="1"/>
        <v>0</v>
      </c>
      <c r="E47" s="40">
        <v>0</v>
      </c>
      <c r="F47" s="10"/>
      <c r="G47" s="10"/>
      <c r="H47" s="10"/>
      <c r="I47" s="10"/>
      <c r="J47" s="48"/>
      <c r="K47" s="48"/>
      <c r="L47" s="48"/>
      <c r="M47" s="48"/>
      <c r="N47" s="48"/>
      <c r="O47" s="48"/>
      <c r="P47" s="48"/>
    </row>
    <row r="48" spans="1:16" ht="47.25" x14ac:dyDescent="0.25">
      <c r="A48" s="42" t="s">
        <v>47</v>
      </c>
      <c r="B48" s="45"/>
      <c r="C48" s="45"/>
      <c r="D48" s="44">
        <f t="shared" si="1"/>
        <v>0</v>
      </c>
      <c r="E48" s="40">
        <v>0</v>
      </c>
      <c r="F48" s="10"/>
      <c r="G48" s="10"/>
      <c r="H48" s="10"/>
      <c r="I48" s="10"/>
      <c r="J48" s="48"/>
      <c r="K48" s="48"/>
      <c r="L48" s="48"/>
      <c r="M48" s="48"/>
      <c r="N48" s="48"/>
      <c r="O48" s="48"/>
      <c r="P48" s="48"/>
    </row>
    <row r="49" spans="1:16" ht="63" x14ac:dyDescent="0.25">
      <c r="A49" s="42" t="s">
        <v>48</v>
      </c>
      <c r="B49" s="45"/>
      <c r="C49" s="45"/>
      <c r="D49" s="44">
        <f t="shared" si="1"/>
        <v>0</v>
      </c>
      <c r="E49" s="40">
        <v>0</v>
      </c>
      <c r="F49" s="10"/>
      <c r="G49" s="10"/>
      <c r="H49" s="10"/>
      <c r="I49" s="10"/>
      <c r="J49" s="48"/>
      <c r="K49" s="48"/>
      <c r="L49" s="48"/>
      <c r="M49" s="48"/>
      <c r="N49" s="48"/>
      <c r="O49" s="48"/>
      <c r="P49" s="48"/>
    </row>
    <row r="50" spans="1:16" ht="63" x14ac:dyDescent="0.25">
      <c r="A50" s="42" t="s">
        <v>49</v>
      </c>
      <c r="B50" s="45"/>
      <c r="C50" s="45"/>
      <c r="D50" s="44">
        <f t="shared" si="1"/>
        <v>0</v>
      </c>
      <c r="E50" s="40">
        <v>0</v>
      </c>
      <c r="F50" s="10"/>
      <c r="G50" s="10"/>
      <c r="H50" s="10"/>
      <c r="I50" s="10"/>
      <c r="J50" s="48"/>
      <c r="K50" s="48"/>
      <c r="L50" s="48"/>
      <c r="M50" s="48"/>
      <c r="N50" s="48"/>
      <c r="O50" s="48"/>
      <c r="P50" s="48"/>
    </row>
    <row r="51" spans="1:16" ht="63" x14ac:dyDescent="0.25">
      <c r="A51" s="42" t="s">
        <v>50</v>
      </c>
      <c r="B51" s="45"/>
      <c r="C51" s="45"/>
      <c r="D51" s="44">
        <f t="shared" si="1"/>
        <v>0</v>
      </c>
      <c r="E51" s="40">
        <v>0</v>
      </c>
      <c r="F51" s="10"/>
      <c r="G51" s="10"/>
      <c r="H51" s="10"/>
      <c r="I51" s="10"/>
      <c r="J51" s="48"/>
      <c r="K51" s="48"/>
      <c r="L51" s="48"/>
      <c r="M51" s="48"/>
      <c r="N51" s="48"/>
      <c r="O51" s="48"/>
      <c r="P51" s="48"/>
    </row>
    <row r="52" spans="1:16" ht="63" x14ac:dyDescent="0.25">
      <c r="A52" s="42" t="s">
        <v>51</v>
      </c>
      <c r="B52" s="45"/>
      <c r="C52" s="45"/>
      <c r="D52" s="44">
        <f t="shared" si="1"/>
        <v>0</v>
      </c>
      <c r="E52" s="40">
        <v>0</v>
      </c>
      <c r="F52" s="10"/>
      <c r="G52" s="10"/>
      <c r="H52" s="10"/>
      <c r="I52" s="10"/>
      <c r="J52" s="48"/>
      <c r="K52" s="48"/>
      <c r="L52" s="48"/>
      <c r="M52" s="48"/>
      <c r="N52" s="48"/>
      <c r="O52" s="48"/>
      <c r="P52" s="48"/>
    </row>
    <row r="53" spans="1:16" ht="47.25" x14ac:dyDescent="0.25">
      <c r="A53" s="42" t="s">
        <v>52</v>
      </c>
      <c r="B53" s="45"/>
      <c r="C53" s="45"/>
      <c r="D53" s="44">
        <f t="shared" si="1"/>
        <v>0</v>
      </c>
      <c r="E53" s="40">
        <v>0</v>
      </c>
      <c r="F53" s="10"/>
      <c r="G53" s="10"/>
      <c r="H53" s="10"/>
      <c r="I53" s="10"/>
      <c r="J53" s="48"/>
      <c r="K53" s="48"/>
      <c r="L53" s="48"/>
      <c r="M53" s="48"/>
      <c r="N53" s="48"/>
      <c r="O53" s="48"/>
      <c r="P53" s="48"/>
    </row>
    <row r="54" spans="1:16" ht="63" x14ac:dyDescent="0.25">
      <c r="A54" s="42" t="s">
        <v>53</v>
      </c>
      <c r="B54" s="45"/>
      <c r="C54" s="45"/>
      <c r="D54" s="44">
        <f t="shared" si="1"/>
        <v>0</v>
      </c>
      <c r="E54" s="40">
        <v>0</v>
      </c>
      <c r="F54" s="10"/>
      <c r="G54" s="10"/>
      <c r="H54" s="10"/>
      <c r="I54" s="10"/>
      <c r="J54" s="48"/>
      <c r="K54" s="48"/>
      <c r="L54" s="48"/>
      <c r="M54" s="48"/>
      <c r="N54" s="48"/>
      <c r="O54" s="48"/>
      <c r="P54" s="48"/>
    </row>
    <row r="55" spans="1:16" ht="47.25" x14ac:dyDescent="0.25">
      <c r="A55" s="38" t="s">
        <v>18</v>
      </c>
      <c r="B55" s="39">
        <f>SUM(B56:B64)</f>
        <v>6950000</v>
      </c>
      <c r="C55" s="39">
        <f>SUM(C56:C64)</f>
        <v>34357586.399999999</v>
      </c>
      <c r="D55" s="56">
        <f>E55+F55+G55+H55+I55+J55+K55+L55</f>
        <v>4515816.8900000006</v>
      </c>
      <c r="E55" s="40">
        <f>SUM(E56:E64)</f>
        <v>52000</v>
      </c>
      <c r="F55" s="40">
        <f>SUM(F56:F64)</f>
        <v>355534</v>
      </c>
      <c r="G55" s="40">
        <f>SUM(G56:G64)</f>
        <v>3974464.2</v>
      </c>
      <c r="H55" s="40">
        <f>SUM(H56:H64)</f>
        <v>0</v>
      </c>
      <c r="I55" s="40">
        <f>+I56+I57+I60</f>
        <v>133818.69</v>
      </c>
      <c r="J55" s="48"/>
      <c r="K55" s="51"/>
      <c r="L55" s="51"/>
      <c r="M55" s="48"/>
      <c r="N55" s="59"/>
      <c r="O55" s="59"/>
      <c r="P55" s="60"/>
    </row>
    <row r="56" spans="1:16" ht="31.5" x14ac:dyDescent="0.25">
      <c r="A56" s="42" t="s">
        <v>19</v>
      </c>
      <c r="B56" s="45">
        <v>2450000</v>
      </c>
      <c r="C56" s="45">
        <v>-756337</v>
      </c>
      <c r="D56" s="44">
        <f>E56+F56+G56+H56+I56+K56+L56+N56+O56</f>
        <v>412433.21</v>
      </c>
      <c r="E56" s="46">
        <v>0</v>
      </c>
      <c r="F56" s="10">
        <v>292050</v>
      </c>
      <c r="G56" s="10">
        <v>74564.2</v>
      </c>
      <c r="H56" s="10"/>
      <c r="I56" s="10">
        <v>45819.01</v>
      </c>
      <c r="J56" s="48"/>
      <c r="K56" s="10"/>
      <c r="L56" s="10"/>
      <c r="M56" s="48"/>
      <c r="N56" s="10"/>
      <c r="O56" s="10"/>
      <c r="P56" s="10"/>
    </row>
    <row r="57" spans="1:16" ht="47.25" x14ac:dyDescent="0.25">
      <c r="A57" s="42" t="s">
        <v>54</v>
      </c>
      <c r="B57" s="45">
        <v>500000</v>
      </c>
      <c r="C57" s="45">
        <v>1652924.4</v>
      </c>
      <c r="D57" s="44">
        <f>+L57</f>
        <v>0</v>
      </c>
      <c r="E57" s="40">
        <v>0</v>
      </c>
      <c r="F57" s="10"/>
      <c r="G57" s="10"/>
      <c r="H57" s="10"/>
      <c r="I57" s="10">
        <v>68312.56</v>
      </c>
      <c r="J57" s="48"/>
      <c r="K57" s="10"/>
      <c r="L57" s="10"/>
      <c r="M57" s="48"/>
      <c r="N57" s="48"/>
      <c r="O57" s="48"/>
      <c r="P57" s="48"/>
    </row>
    <row r="58" spans="1:16" ht="63" x14ac:dyDescent="0.25">
      <c r="A58" s="42" t="s">
        <v>55</v>
      </c>
      <c r="B58" s="45">
        <v>100000</v>
      </c>
      <c r="C58" s="45">
        <v>0</v>
      </c>
      <c r="D58" s="44">
        <f>+I58</f>
        <v>0</v>
      </c>
      <c r="E58" s="40">
        <v>0</v>
      </c>
      <c r="F58" s="10"/>
      <c r="G58" s="10"/>
      <c r="H58" s="10"/>
      <c r="I58" s="10"/>
      <c r="J58" s="48"/>
      <c r="K58" s="10"/>
      <c r="L58" s="10"/>
      <c r="M58" s="48"/>
      <c r="N58" s="48"/>
      <c r="O58" s="48"/>
      <c r="P58" s="48"/>
    </row>
    <row r="59" spans="1:16" ht="63" x14ac:dyDescent="0.25">
      <c r="A59" s="42" t="s">
        <v>56</v>
      </c>
      <c r="B59" s="45">
        <v>1000000</v>
      </c>
      <c r="C59" s="45">
        <v>26657378</v>
      </c>
      <c r="D59" s="44">
        <f t="shared" si="1"/>
        <v>3899900</v>
      </c>
      <c r="E59" s="40">
        <v>0</v>
      </c>
      <c r="F59" s="10"/>
      <c r="G59" s="10">
        <v>3899900</v>
      </c>
      <c r="H59" s="10"/>
      <c r="I59" s="10"/>
      <c r="J59" s="48"/>
      <c r="K59" s="10"/>
      <c r="L59" s="10"/>
      <c r="M59" s="48"/>
      <c r="N59" s="48"/>
      <c r="O59" s="48"/>
      <c r="P59" s="48"/>
    </row>
    <row r="60" spans="1:16" ht="47.25" x14ac:dyDescent="0.25">
      <c r="A60" s="42" t="s">
        <v>57</v>
      </c>
      <c r="B60" s="45">
        <v>1700000</v>
      </c>
      <c r="C60" s="45">
        <v>5036321</v>
      </c>
      <c r="D60" s="44">
        <f>E60+F60+G60+H60+I60+K60+N60+O60</f>
        <v>135171.12</v>
      </c>
      <c r="E60" s="46">
        <v>52000</v>
      </c>
      <c r="F60" s="10">
        <v>63484</v>
      </c>
      <c r="G60" s="10"/>
      <c r="H60" s="10"/>
      <c r="I60" s="10">
        <v>19687.12</v>
      </c>
      <c r="J60" s="48"/>
      <c r="K60" s="10"/>
      <c r="L60" s="10"/>
      <c r="M60" s="48"/>
      <c r="N60" s="10"/>
      <c r="O60" s="10"/>
      <c r="P60" s="10"/>
    </row>
    <row r="61" spans="1:16" ht="31.5" x14ac:dyDescent="0.25">
      <c r="A61" s="42" t="s">
        <v>58</v>
      </c>
      <c r="B61" s="45">
        <v>500000</v>
      </c>
      <c r="C61" s="45">
        <v>0</v>
      </c>
      <c r="D61" s="44">
        <f t="shared" si="1"/>
        <v>0</v>
      </c>
      <c r="E61" s="40">
        <v>0</v>
      </c>
      <c r="F61" s="10"/>
      <c r="G61" s="10"/>
      <c r="H61" s="10"/>
      <c r="I61" s="10"/>
      <c r="J61" s="48"/>
      <c r="K61" s="10"/>
      <c r="L61" s="10"/>
      <c r="M61" s="48"/>
      <c r="N61" s="48"/>
      <c r="O61" s="48"/>
      <c r="P61" s="48"/>
    </row>
    <row r="62" spans="1:16" ht="47.25" x14ac:dyDescent="0.25">
      <c r="A62" s="42" t="s">
        <v>59</v>
      </c>
      <c r="B62" s="45">
        <v>700000</v>
      </c>
      <c r="C62" s="45">
        <v>1160000</v>
      </c>
      <c r="D62" s="44">
        <f t="shared" si="1"/>
        <v>0</v>
      </c>
      <c r="E62" s="40">
        <v>0</v>
      </c>
      <c r="F62" s="10"/>
      <c r="G62" s="10"/>
      <c r="H62" s="10"/>
      <c r="I62" s="10"/>
      <c r="J62" s="48"/>
      <c r="K62" s="10"/>
      <c r="L62" s="10"/>
      <c r="M62" s="48"/>
      <c r="N62" s="48"/>
      <c r="O62" s="48"/>
      <c r="P62" s="48"/>
    </row>
    <row r="63" spans="1:16" ht="31.5" x14ac:dyDescent="0.25">
      <c r="A63" s="42" t="s">
        <v>60</v>
      </c>
      <c r="B63" s="45"/>
      <c r="C63" s="45">
        <v>259600</v>
      </c>
      <c r="D63" s="44">
        <f t="shared" si="1"/>
        <v>0</v>
      </c>
      <c r="E63" s="40">
        <v>0</v>
      </c>
      <c r="F63" s="10"/>
      <c r="G63" s="10"/>
      <c r="H63" s="10"/>
      <c r="I63" s="10"/>
      <c r="J63" s="48"/>
      <c r="K63" s="10"/>
      <c r="L63" s="10"/>
      <c r="M63" s="48"/>
      <c r="N63" s="10"/>
      <c r="O63" s="10"/>
      <c r="P63" s="48"/>
    </row>
    <row r="64" spans="1:16" ht="63" x14ac:dyDescent="0.25">
      <c r="A64" s="42" t="s">
        <v>61</v>
      </c>
      <c r="B64" s="45"/>
      <c r="C64" s="45">
        <v>347700</v>
      </c>
      <c r="D64" s="44">
        <f t="shared" si="1"/>
        <v>0</v>
      </c>
      <c r="E64" s="40">
        <v>0</v>
      </c>
      <c r="F64" s="10"/>
      <c r="G64" s="10"/>
      <c r="H64" s="10"/>
      <c r="I64" s="10"/>
      <c r="J64" s="48"/>
      <c r="K64" s="10"/>
      <c r="L64" s="10"/>
      <c r="M64" s="48"/>
      <c r="N64" s="48"/>
      <c r="O64" s="48"/>
      <c r="P64" s="48"/>
    </row>
    <row r="65" spans="1:16" ht="15.75" x14ac:dyDescent="0.25">
      <c r="A65" s="38" t="s">
        <v>20</v>
      </c>
      <c r="B65" s="39"/>
      <c r="C65" s="39"/>
      <c r="D65" s="44">
        <f t="shared" si="1"/>
        <v>0</v>
      </c>
      <c r="E65" s="40">
        <v>0</v>
      </c>
      <c r="F65" s="10"/>
      <c r="G65" s="10"/>
      <c r="H65" s="10"/>
      <c r="I65" s="10"/>
      <c r="J65" s="48"/>
      <c r="K65" s="10"/>
      <c r="L65" s="10"/>
      <c r="M65" s="48"/>
      <c r="N65" s="48"/>
      <c r="O65" s="48"/>
      <c r="P65" s="48"/>
    </row>
    <row r="66" spans="1:16" ht="31.5" x14ac:dyDescent="0.25">
      <c r="A66" s="42" t="s">
        <v>21</v>
      </c>
      <c r="B66" s="45"/>
      <c r="C66" s="45"/>
      <c r="D66" s="44">
        <f t="shared" si="1"/>
        <v>0</v>
      </c>
      <c r="E66" s="46">
        <v>0</v>
      </c>
      <c r="F66" s="10"/>
      <c r="G66" s="10"/>
      <c r="H66" s="10"/>
      <c r="I66" s="10"/>
      <c r="J66" s="48"/>
      <c r="K66" s="10"/>
      <c r="L66" s="10"/>
      <c r="M66" s="48"/>
      <c r="N66" s="48"/>
      <c r="O66" s="48"/>
      <c r="P66" s="48"/>
    </row>
    <row r="67" spans="1:16" ht="31.5" x14ac:dyDescent="0.25">
      <c r="A67" s="42" t="s">
        <v>62</v>
      </c>
      <c r="B67" s="45"/>
      <c r="C67" s="45"/>
      <c r="D67" s="44">
        <f t="shared" si="1"/>
        <v>0</v>
      </c>
      <c r="E67" s="40">
        <v>0</v>
      </c>
      <c r="F67" s="10"/>
      <c r="G67" s="10"/>
      <c r="H67" s="10"/>
      <c r="I67" s="10"/>
      <c r="J67" s="48"/>
      <c r="K67" s="10"/>
      <c r="L67" s="10"/>
      <c r="M67" s="48"/>
      <c r="N67" s="48"/>
      <c r="O67" s="48"/>
      <c r="P67" s="48"/>
    </row>
    <row r="68" spans="1:16" ht="63" x14ac:dyDescent="0.25">
      <c r="A68" s="42" t="s">
        <v>63</v>
      </c>
      <c r="B68" s="45"/>
      <c r="C68" s="45"/>
      <c r="D68" s="44">
        <f t="shared" si="1"/>
        <v>0</v>
      </c>
      <c r="E68" s="40">
        <v>0</v>
      </c>
      <c r="F68" s="10"/>
      <c r="G68" s="10"/>
      <c r="H68" s="10"/>
      <c r="I68" s="10"/>
      <c r="J68" s="48"/>
      <c r="K68" s="10"/>
      <c r="L68" s="10"/>
      <c r="M68" s="48"/>
      <c r="N68" s="48"/>
      <c r="O68" s="48"/>
      <c r="P68" s="48"/>
    </row>
    <row r="69" spans="1:16" ht="78.75" x14ac:dyDescent="0.25">
      <c r="A69" s="42" t="s">
        <v>64</v>
      </c>
      <c r="B69" s="45"/>
      <c r="C69" s="45"/>
      <c r="D69" s="44">
        <f t="shared" si="1"/>
        <v>0</v>
      </c>
      <c r="E69" s="40">
        <v>0</v>
      </c>
      <c r="F69" s="10"/>
      <c r="G69" s="10"/>
      <c r="H69" s="10"/>
      <c r="I69" s="10"/>
      <c r="J69" s="48"/>
      <c r="K69" s="10"/>
      <c r="L69" s="10"/>
      <c r="M69" s="48"/>
      <c r="N69" s="48"/>
      <c r="O69" s="48"/>
      <c r="P69" s="48"/>
    </row>
    <row r="70" spans="1:16" ht="47.25" x14ac:dyDescent="0.25">
      <c r="A70" s="38" t="s">
        <v>65</v>
      </c>
      <c r="B70" s="39"/>
      <c r="C70" s="39"/>
      <c r="D70" s="44">
        <f t="shared" si="1"/>
        <v>0</v>
      </c>
      <c r="E70" s="40">
        <v>0</v>
      </c>
      <c r="F70" s="10"/>
      <c r="G70" s="10"/>
      <c r="H70" s="10"/>
      <c r="I70" s="10"/>
      <c r="J70" s="48"/>
      <c r="K70" s="10"/>
      <c r="L70" s="10"/>
      <c r="M70" s="48"/>
      <c r="N70" s="48"/>
      <c r="O70" s="48"/>
      <c r="P70" s="48"/>
    </row>
    <row r="71" spans="1:16" ht="31.5" x14ac:dyDescent="0.25">
      <c r="A71" s="42" t="s">
        <v>66</v>
      </c>
      <c r="B71" s="45"/>
      <c r="C71" s="45"/>
      <c r="D71" s="44">
        <f t="shared" si="1"/>
        <v>0</v>
      </c>
      <c r="E71" s="40">
        <v>0</v>
      </c>
      <c r="F71" s="10"/>
      <c r="G71" s="10"/>
      <c r="H71" s="10"/>
      <c r="I71" s="10"/>
      <c r="J71" s="48"/>
      <c r="K71" s="10"/>
      <c r="L71" s="10"/>
      <c r="M71" s="48"/>
      <c r="N71" s="48"/>
      <c r="O71" s="48"/>
      <c r="P71" s="48"/>
    </row>
    <row r="72" spans="1:16" ht="63" x14ac:dyDescent="0.25">
      <c r="A72" s="42" t="s">
        <v>67</v>
      </c>
      <c r="B72" s="45"/>
      <c r="C72" s="45"/>
      <c r="D72" s="44">
        <f t="shared" si="1"/>
        <v>0</v>
      </c>
      <c r="E72" s="40">
        <v>0</v>
      </c>
      <c r="F72" s="10"/>
      <c r="G72" s="10"/>
      <c r="H72" s="10"/>
      <c r="I72" s="10"/>
      <c r="J72" s="48"/>
      <c r="K72" s="10"/>
      <c r="L72" s="10"/>
      <c r="M72" s="48"/>
      <c r="N72" s="48"/>
      <c r="O72" s="48"/>
      <c r="P72" s="48"/>
    </row>
    <row r="73" spans="1:16" ht="31.5" x14ac:dyDescent="0.25">
      <c r="A73" s="38" t="s">
        <v>68</v>
      </c>
      <c r="B73" s="39"/>
      <c r="C73" s="39"/>
      <c r="D73" s="44">
        <f t="shared" si="1"/>
        <v>0</v>
      </c>
      <c r="E73" s="40">
        <v>0</v>
      </c>
      <c r="F73" s="10"/>
      <c r="G73" s="10"/>
      <c r="H73" s="10"/>
      <c r="I73" s="10"/>
      <c r="J73" s="48"/>
      <c r="K73" s="10"/>
      <c r="L73" s="10"/>
      <c r="M73" s="48"/>
      <c r="N73" s="48"/>
      <c r="O73" s="48"/>
      <c r="P73" s="48"/>
    </row>
    <row r="74" spans="1:16" ht="47.25" x14ac:dyDescent="0.25">
      <c r="A74" s="42" t="s">
        <v>69</v>
      </c>
      <c r="B74" s="45"/>
      <c r="C74" s="45"/>
      <c r="D74" s="44">
        <f t="shared" ref="D74:D88" si="2">E74+F74+G74+H74</f>
        <v>0</v>
      </c>
      <c r="E74" s="40">
        <v>0</v>
      </c>
      <c r="F74" s="10"/>
      <c r="G74" s="10"/>
      <c r="H74" s="10"/>
      <c r="I74" s="10"/>
      <c r="J74" s="48"/>
      <c r="K74" s="10"/>
      <c r="L74" s="10"/>
      <c r="M74" s="48"/>
      <c r="N74" s="48"/>
      <c r="O74" s="48"/>
      <c r="P74" s="48"/>
    </row>
    <row r="75" spans="1:16" ht="47.25" x14ac:dyDescent="0.25">
      <c r="A75" s="42" t="s">
        <v>70</v>
      </c>
      <c r="B75" s="45"/>
      <c r="C75" s="45"/>
      <c r="D75" s="44">
        <f t="shared" si="2"/>
        <v>0</v>
      </c>
      <c r="E75" s="40">
        <v>0</v>
      </c>
      <c r="F75" s="10"/>
      <c r="G75" s="10"/>
      <c r="H75" s="10"/>
      <c r="I75" s="10"/>
      <c r="J75" s="48"/>
      <c r="K75" s="10"/>
      <c r="L75" s="10"/>
      <c r="M75" s="48"/>
      <c r="N75" s="48"/>
      <c r="O75" s="48"/>
      <c r="P75" s="48"/>
    </row>
    <row r="76" spans="1:16" ht="63" x14ac:dyDescent="0.25">
      <c r="A76" s="42" t="s">
        <v>71</v>
      </c>
      <c r="B76" s="45"/>
      <c r="C76" s="45"/>
      <c r="D76" s="44">
        <f t="shared" si="2"/>
        <v>0</v>
      </c>
      <c r="E76" s="40">
        <v>0</v>
      </c>
      <c r="F76" s="10"/>
      <c r="G76" s="10"/>
      <c r="H76" s="10"/>
      <c r="I76" s="10"/>
      <c r="J76" s="48"/>
      <c r="K76" s="10"/>
      <c r="L76" s="10"/>
      <c r="M76" s="48"/>
      <c r="N76" s="48"/>
      <c r="O76" s="48"/>
      <c r="P76" s="48"/>
    </row>
    <row r="77" spans="1:16" ht="15.75" x14ac:dyDescent="0.25">
      <c r="A77" s="61" t="s">
        <v>72</v>
      </c>
      <c r="B77" s="9">
        <f>B13+B19+B29+B55</f>
        <v>349724674</v>
      </c>
      <c r="C77" s="9">
        <f>C12</f>
        <v>49498904.420000002</v>
      </c>
      <c r="D77" s="9">
        <f>E77+G77+F77+H77+I77+J77+K77+L77+M77+N77+O77+P77</f>
        <v>138614308.31999999</v>
      </c>
      <c r="E77" s="62">
        <f>+E12</f>
        <v>23505436.310000002</v>
      </c>
      <c r="F77" s="62">
        <f>+F12</f>
        <v>26826779.949999999</v>
      </c>
      <c r="G77" s="62">
        <f>+G12</f>
        <v>37141817.18</v>
      </c>
      <c r="H77" s="62">
        <f>+H12</f>
        <v>24379276.48</v>
      </c>
      <c r="I77" s="63">
        <f>+I12</f>
        <v>26760998.400000002</v>
      </c>
      <c r="J77" s="63"/>
      <c r="K77" s="63"/>
      <c r="L77" s="63"/>
      <c r="M77" s="63"/>
      <c r="N77" s="63"/>
      <c r="O77" s="63"/>
      <c r="P77" s="63"/>
    </row>
    <row r="78" spans="1:16" ht="31.5" x14ac:dyDescent="0.25">
      <c r="A78" s="38" t="s">
        <v>73</v>
      </c>
      <c r="B78" s="39"/>
      <c r="C78" s="39"/>
      <c r="D78" s="44">
        <f t="shared" si="2"/>
        <v>0</v>
      </c>
      <c r="E78" s="64"/>
      <c r="F78" s="10"/>
      <c r="G78" s="10"/>
      <c r="H78" s="10"/>
      <c r="I78" s="10"/>
      <c r="J78" s="48"/>
      <c r="K78" s="48"/>
      <c r="L78" s="48"/>
      <c r="M78" s="48"/>
      <c r="N78" s="48"/>
      <c r="O78" s="48"/>
      <c r="P78" s="48"/>
    </row>
    <row r="79" spans="1:16" ht="31.5" x14ac:dyDescent="0.25">
      <c r="A79" s="38" t="s">
        <v>74</v>
      </c>
      <c r="B79" s="39"/>
      <c r="C79" s="39"/>
      <c r="D79" s="44">
        <f t="shared" si="2"/>
        <v>0</v>
      </c>
      <c r="E79" s="64">
        <v>0</v>
      </c>
      <c r="F79" s="10"/>
      <c r="G79" s="10"/>
      <c r="H79" s="10"/>
      <c r="I79" s="10"/>
      <c r="J79" s="48"/>
      <c r="K79" s="48"/>
      <c r="L79" s="48"/>
      <c r="M79" s="48"/>
      <c r="N79" s="48"/>
      <c r="O79" s="48"/>
      <c r="P79" s="48"/>
    </row>
    <row r="80" spans="1:16" ht="47.25" x14ac:dyDescent="0.25">
      <c r="A80" s="42" t="s">
        <v>75</v>
      </c>
      <c r="B80" s="45"/>
      <c r="C80" s="45"/>
      <c r="D80" s="44">
        <f t="shared" si="2"/>
        <v>0</v>
      </c>
      <c r="E80" s="65">
        <v>0</v>
      </c>
      <c r="F80" s="10"/>
      <c r="G80" s="10"/>
      <c r="H80" s="10"/>
      <c r="I80" s="10"/>
      <c r="J80" s="48"/>
      <c r="K80" s="48"/>
      <c r="L80" s="48"/>
      <c r="M80" s="48"/>
      <c r="N80" s="48"/>
      <c r="O80" s="48"/>
      <c r="P80" s="48"/>
    </row>
    <row r="81" spans="1:16" ht="47.25" x14ac:dyDescent="0.25">
      <c r="A81" s="42" t="s">
        <v>76</v>
      </c>
      <c r="B81" s="45"/>
      <c r="C81" s="45"/>
      <c r="D81" s="44">
        <f t="shared" si="2"/>
        <v>0</v>
      </c>
      <c r="E81" s="65">
        <v>0</v>
      </c>
      <c r="F81" s="10"/>
      <c r="G81" s="10"/>
      <c r="H81" s="10"/>
      <c r="I81" s="10"/>
      <c r="J81" s="48"/>
      <c r="K81" s="48"/>
      <c r="L81" s="48"/>
      <c r="M81" s="48"/>
      <c r="N81" s="48"/>
      <c r="O81" s="48"/>
      <c r="P81" s="48"/>
    </row>
    <row r="82" spans="1:16" ht="31.5" x14ac:dyDescent="0.25">
      <c r="A82" s="38" t="s">
        <v>77</v>
      </c>
      <c r="B82" s="39"/>
      <c r="C82" s="39"/>
      <c r="D82" s="44">
        <f t="shared" si="2"/>
        <v>0</v>
      </c>
      <c r="E82" s="64">
        <v>0</v>
      </c>
      <c r="F82" s="10"/>
      <c r="G82" s="10"/>
      <c r="H82" s="10"/>
      <c r="I82" s="10"/>
      <c r="J82" s="48"/>
      <c r="K82" s="48"/>
      <c r="L82" s="48"/>
      <c r="M82" s="48"/>
      <c r="N82" s="48"/>
      <c r="O82" s="48"/>
      <c r="P82" s="48"/>
    </row>
    <row r="83" spans="1:16" ht="31.5" x14ac:dyDescent="0.25">
      <c r="A83" s="42" t="s">
        <v>78</v>
      </c>
      <c r="B83" s="45"/>
      <c r="C83" s="45"/>
      <c r="D83" s="44">
        <f t="shared" si="2"/>
        <v>0</v>
      </c>
      <c r="E83" s="65">
        <v>0</v>
      </c>
      <c r="F83" s="10"/>
      <c r="G83" s="10"/>
      <c r="H83" s="10"/>
      <c r="I83" s="10"/>
      <c r="J83" s="48"/>
      <c r="K83" s="48"/>
      <c r="L83" s="48"/>
      <c r="M83" s="48"/>
      <c r="N83" s="48"/>
      <c r="O83" s="48"/>
      <c r="P83" s="48"/>
    </row>
    <row r="84" spans="1:16" ht="47.25" x14ac:dyDescent="0.25">
      <c r="A84" s="42" t="s">
        <v>79</v>
      </c>
      <c r="B84" s="45"/>
      <c r="C84" s="45"/>
      <c r="D84" s="44">
        <f t="shared" si="2"/>
        <v>0</v>
      </c>
      <c r="E84" s="65">
        <v>0</v>
      </c>
      <c r="F84" s="10"/>
      <c r="G84" s="10"/>
      <c r="H84" s="10"/>
      <c r="I84" s="10"/>
      <c r="J84" s="48"/>
      <c r="K84" s="48"/>
      <c r="L84" s="48"/>
      <c r="M84" s="48"/>
      <c r="N84" s="48"/>
      <c r="O84" s="48"/>
      <c r="P84" s="48"/>
    </row>
    <row r="85" spans="1:16" ht="31.5" x14ac:dyDescent="0.25">
      <c r="A85" s="38" t="s">
        <v>80</v>
      </c>
      <c r="B85" s="39"/>
      <c r="C85" s="39"/>
      <c r="D85" s="44">
        <f t="shared" si="2"/>
        <v>0</v>
      </c>
      <c r="E85" s="64">
        <v>0</v>
      </c>
      <c r="F85" s="10"/>
      <c r="G85" s="10"/>
      <c r="H85" s="10"/>
      <c r="I85" s="10"/>
      <c r="J85" s="48"/>
      <c r="K85" s="48"/>
      <c r="L85" s="48"/>
      <c r="M85" s="48"/>
      <c r="N85" s="48"/>
      <c r="O85" s="48"/>
      <c r="P85" s="48"/>
    </row>
    <row r="86" spans="1:16" ht="47.25" x14ac:dyDescent="0.25">
      <c r="A86" s="42" t="s">
        <v>81</v>
      </c>
      <c r="B86" s="45"/>
      <c r="C86" s="45"/>
      <c r="D86" s="44">
        <f t="shared" si="2"/>
        <v>0</v>
      </c>
      <c r="E86" s="65">
        <v>0</v>
      </c>
      <c r="F86" s="10"/>
      <c r="G86" s="10"/>
      <c r="H86" s="10"/>
      <c r="I86" s="10"/>
      <c r="J86" s="48"/>
      <c r="K86" s="48"/>
      <c r="L86" s="48"/>
      <c r="M86" s="48"/>
      <c r="N86" s="48"/>
      <c r="O86" s="48"/>
      <c r="P86" s="48"/>
    </row>
    <row r="87" spans="1:16" ht="31.5" x14ac:dyDescent="0.25">
      <c r="A87" s="61" t="s">
        <v>82</v>
      </c>
      <c r="B87" s="9"/>
      <c r="C87" s="9"/>
      <c r="D87" s="9">
        <f t="shared" si="2"/>
        <v>0</v>
      </c>
      <c r="E87" s="66">
        <v>0</v>
      </c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6" ht="15.75" x14ac:dyDescent="0.25">
      <c r="A88" s="58"/>
      <c r="B88" s="10"/>
      <c r="C88" s="10"/>
      <c r="D88" s="44">
        <f t="shared" si="2"/>
        <v>0</v>
      </c>
      <c r="E88" s="68"/>
      <c r="F88" s="10"/>
      <c r="G88" s="10"/>
      <c r="H88" s="10"/>
      <c r="I88" s="10"/>
      <c r="J88" s="48"/>
      <c r="K88" s="48"/>
      <c r="L88" s="48"/>
      <c r="M88" s="48"/>
      <c r="N88" s="48"/>
      <c r="O88" s="48"/>
      <c r="P88" s="48"/>
    </row>
    <row r="89" spans="1:16" ht="47.25" x14ac:dyDescent="0.25">
      <c r="A89" s="69" t="s">
        <v>22</v>
      </c>
      <c r="B89" s="70">
        <f>B12</f>
        <v>349724674</v>
      </c>
      <c r="C89" s="70">
        <f>C12</f>
        <v>49498904.420000002</v>
      </c>
      <c r="D89" s="70">
        <f>E89+F89+G89+H89+I89+J89+K89+L89+M89+N89+O89+P89</f>
        <v>138614308.31999999</v>
      </c>
      <c r="E89" s="70">
        <f>+E77</f>
        <v>23505436.310000002</v>
      </c>
      <c r="F89" s="70">
        <f>+F77</f>
        <v>26826779.949999999</v>
      </c>
      <c r="G89" s="70">
        <f>+G77</f>
        <v>37141817.18</v>
      </c>
      <c r="H89" s="70">
        <f>+H77</f>
        <v>24379276.48</v>
      </c>
      <c r="I89" s="70">
        <f>+I77</f>
        <v>26760998.400000002</v>
      </c>
      <c r="J89" s="71"/>
      <c r="K89" s="71"/>
      <c r="L89" s="71"/>
      <c r="M89" s="71"/>
      <c r="N89" s="71"/>
      <c r="O89" s="71"/>
      <c r="P89" s="71"/>
    </row>
    <row r="90" spans="1:16" ht="15.75" x14ac:dyDescent="0.25">
      <c r="A90" s="2" t="s">
        <v>26</v>
      </c>
      <c r="B90" s="3"/>
      <c r="C90" s="3"/>
      <c r="D90" s="31"/>
      <c r="E90" s="31"/>
      <c r="F90" s="2"/>
      <c r="G90" s="2"/>
      <c r="H90" s="2"/>
    </row>
    <row r="91" spans="1:16" ht="15.75" x14ac:dyDescent="0.25">
      <c r="A91" s="2" t="s">
        <v>114</v>
      </c>
      <c r="B91" s="3"/>
      <c r="C91" s="3"/>
      <c r="D91" s="31"/>
      <c r="E91" s="31"/>
      <c r="F91" s="2"/>
      <c r="G91" s="2"/>
      <c r="H91" s="2"/>
    </row>
    <row r="92" spans="1:16" ht="15.75" x14ac:dyDescent="0.25">
      <c r="A92" s="2" t="s">
        <v>115</v>
      </c>
      <c r="B92" s="3"/>
      <c r="C92" s="3"/>
      <c r="D92" s="31"/>
      <c r="E92" s="31"/>
      <c r="F92" s="2"/>
      <c r="G92" s="2"/>
      <c r="H92" s="2"/>
    </row>
    <row r="93" spans="1:16" ht="15.75" x14ac:dyDescent="0.25">
      <c r="A93" s="2"/>
      <c r="B93" s="3"/>
      <c r="C93" s="3"/>
      <c r="D93" s="31"/>
      <c r="E93" s="31"/>
      <c r="F93" s="2"/>
      <c r="G93" s="2"/>
      <c r="H93" s="2"/>
    </row>
    <row r="94" spans="1:16" ht="15.75" x14ac:dyDescent="0.25">
      <c r="A94" s="15" t="s">
        <v>90</v>
      </c>
      <c r="B94" s="16"/>
      <c r="C94" s="16"/>
      <c r="D94" s="32"/>
      <c r="E94" s="37"/>
      <c r="F94" s="17"/>
      <c r="G94" s="2"/>
      <c r="H94" s="2"/>
    </row>
    <row r="95" spans="1:16" ht="15.75" x14ac:dyDescent="0.25">
      <c r="A95" s="18" t="s">
        <v>91</v>
      </c>
      <c r="B95" s="19"/>
      <c r="C95" s="19"/>
      <c r="D95" s="33"/>
      <c r="E95" s="34"/>
      <c r="F95" s="20"/>
      <c r="G95" s="2"/>
      <c r="H95" s="2"/>
    </row>
    <row r="96" spans="1:16" ht="15.75" x14ac:dyDescent="0.25">
      <c r="A96" s="18" t="s">
        <v>92</v>
      </c>
      <c r="B96" s="19"/>
      <c r="C96" s="19"/>
      <c r="D96" s="34"/>
      <c r="E96" s="34"/>
      <c r="F96" s="21"/>
      <c r="G96" s="20"/>
      <c r="H96" s="2"/>
    </row>
    <row r="97" spans="1:12" ht="15.75" x14ac:dyDescent="0.25">
      <c r="A97" s="22" t="s">
        <v>93</v>
      </c>
      <c r="B97"/>
      <c r="C97"/>
      <c r="F97" s="2"/>
      <c r="G97" s="23"/>
      <c r="H97" s="2"/>
    </row>
    <row r="98" spans="1:12" ht="15.75" x14ac:dyDescent="0.25">
      <c r="A98" s="24" t="s">
        <v>94</v>
      </c>
      <c r="B98" s="25"/>
      <c r="C98" s="25"/>
      <c r="D98" s="35"/>
      <c r="E98" s="35"/>
      <c r="F98" s="26"/>
      <c r="G98" s="27"/>
      <c r="H98" s="2"/>
    </row>
    <row r="99" spans="1:12" ht="15.75" x14ac:dyDescent="0.25">
      <c r="A99" s="2"/>
      <c r="B99" s="3"/>
      <c r="C99" s="3"/>
      <c r="D99" s="31"/>
      <c r="E99" s="31"/>
      <c r="F99" s="2"/>
      <c r="G99" s="2"/>
      <c r="H99" s="2"/>
    </row>
    <row r="100" spans="1:12" ht="15.75" x14ac:dyDescent="0.25">
      <c r="A100" s="2"/>
      <c r="B100" s="3"/>
      <c r="C100" s="3"/>
      <c r="D100" s="31"/>
      <c r="E100" s="31"/>
      <c r="F100" s="2"/>
      <c r="G100" s="2"/>
      <c r="H100" s="2"/>
    </row>
    <row r="101" spans="1:12" ht="15.75" x14ac:dyDescent="0.25">
      <c r="A101" s="2"/>
      <c r="B101" s="3"/>
      <c r="C101" s="3"/>
      <c r="D101" s="31"/>
      <c r="E101" s="31"/>
      <c r="F101" s="2"/>
      <c r="G101" s="2"/>
      <c r="H101" s="2"/>
    </row>
    <row r="102" spans="1:12" ht="15.75" x14ac:dyDescent="0.25">
      <c r="A102" s="2"/>
      <c r="B102" s="3"/>
      <c r="C102" s="3"/>
      <c r="D102" s="31"/>
      <c r="E102" s="31"/>
      <c r="F102" s="2"/>
      <c r="G102" s="2"/>
      <c r="H102" s="2"/>
    </row>
    <row r="103" spans="1:12" ht="15.75" x14ac:dyDescent="0.25">
      <c r="A103" s="75" t="s">
        <v>99</v>
      </c>
      <c r="B103" s="75"/>
      <c r="C103" s="75"/>
      <c r="D103" s="36"/>
      <c r="E103" s="75" t="s">
        <v>102</v>
      </c>
      <c r="F103" s="75"/>
      <c r="G103" s="75"/>
      <c r="H103" s="11"/>
      <c r="I103" s="76" t="s">
        <v>109</v>
      </c>
      <c r="J103" s="76"/>
      <c r="K103" s="76"/>
      <c r="L103" s="76"/>
    </row>
    <row r="104" spans="1:12" ht="15.75" x14ac:dyDescent="0.25">
      <c r="A104" s="73" t="s">
        <v>100</v>
      </c>
      <c r="B104" s="73"/>
      <c r="C104" s="73"/>
      <c r="D104" s="31"/>
      <c r="E104" s="73" t="s">
        <v>103</v>
      </c>
      <c r="F104" s="73"/>
      <c r="G104" s="73"/>
      <c r="H104" s="2"/>
      <c r="I104" s="74" t="s">
        <v>110</v>
      </c>
      <c r="J104" s="74"/>
      <c r="K104" s="74"/>
      <c r="L104" s="74"/>
    </row>
    <row r="105" spans="1:12" ht="15.75" x14ac:dyDescent="0.25">
      <c r="A105" s="73" t="s">
        <v>101</v>
      </c>
      <c r="B105" s="73"/>
      <c r="C105" s="73"/>
      <c r="D105" s="31"/>
      <c r="E105" s="73" t="s">
        <v>107</v>
      </c>
      <c r="F105" s="73"/>
      <c r="G105" s="73"/>
      <c r="H105" s="2"/>
      <c r="I105" s="74" t="s">
        <v>111</v>
      </c>
      <c r="J105" s="74"/>
      <c r="K105" s="74"/>
      <c r="L105" s="74"/>
    </row>
    <row r="106" spans="1:12" ht="15.75" x14ac:dyDescent="0.25">
      <c r="A106" s="2"/>
      <c r="B106" s="3"/>
      <c r="C106" s="3"/>
      <c r="D106" s="31"/>
      <c r="E106" s="31"/>
      <c r="F106" s="2"/>
      <c r="G106" s="2"/>
      <c r="H106" s="2"/>
    </row>
    <row r="107" spans="1:12" ht="15.75" hidden="1" x14ac:dyDescent="0.25">
      <c r="A107" s="11" t="s">
        <v>86</v>
      </c>
      <c r="B107" s="7"/>
      <c r="C107" s="7"/>
      <c r="D107" s="36"/>
      <c r="E107" s="31"/>
      <c r="F107" s="2"/>
      <c r="G107" s="2"/>
      <c r="H107" s="2"/>
    </row>
    <row r="108" spans="1:12" ht="15.75" hidden="1" x14ac:dyDescent="0.25">
      <c r="A108" s="2" t="s">
        <v>85</v>
      </c>
      <c r="B108" s="3"/>
      <c r="C108" s="3"/>
      <c r="D108" s="31"/>
      <c r="E108" s="31"/>
      <c r="F108" s="2"/>
      <c r="G108" s="2"/>
      <c r="H108" s="2"/>
    </row>
    <row r="109" spans="1:12" ht="15.75" hidden="1" x14ac:dyDescent="0.25">
      <c r="A109" s="2" t="s">
        <v>98</v>
      </c>
      <c r="B109" s="8"/>
      <c r="C109" s="8"/>
      <c r="D109" s="31"/>
      <c r="E109" s="31"/>
      <c r="F109" s="2"/>
      <c r="G109" s="2"/>
      <c r="H109" s="2"/>
    </row>
    <row r="110" spans="1:12" ht="15.75" x14ac:dyDescent="0.25">
      <c r="A110" s="2"/>
      <c r="B110" s="8"/>
      <c r="C110" s="8"/>
      <c r="D110" s="31"/>
      <c r="E110" s="31"/>
      <c r="F110" s="2"/>
      <c r="G110" s="2"/>
      <c r="H110" s="2"/>
    </row>
    <row r="111" spans="1:12" ht="15.75" x14ac:dyDescent="0.25">
      <c r="A111" s="2"/>
      <c r="B111" s="3"/>
      <c r="C111" s="3"/>
      <c r="D111" s="31"/>
      <c r="E111" s="31"/>
      <c r="F111" s="2"/>
      <c r="G111" s="12"/>
      <c r="H111" s="2"/>
    </row>
  </sheetData>
  <mergeCells count="13">
    <mergeCell ref="A7:O7"/>
    <mergeCell ref="A6:O6"/>
    <mergeCell ref="A104:C104"/>
    <mergeCell ref="A105:C105"/>
    <mergeCell ref="E104:G104"/>
    <mergeCell ref="E105:G105"/>
    <mergeCell ref="I104:L104"/>
    <mergeCell ref="I105:L105"/>
    <mergeCell ref="A103:C103"/>
    <mergeCell ref="E103:G103"/>
    <mergeCell ref="I103:L103"/>
    <mergeCell ref="A9:O9"/>
    <mergeCell ref="A8:O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9" fitToHeight="0" orientation="landscape" r:id="rId1"/>
  <rowBreaks count="1" manualBreakCount="1">
    <brk id="64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EJEC. MAYO. 2024</vt:lpstr>
      <vt:lpstr>Hoja1</vt:lpstr>
      <vt:lpstr>'EJEC. MAYO.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ENC. PRESUPUESTO</cp:lastModifiedBy>
  <cp:lastPrinted>2024-06-06T14:29:06Z</cp:lastPrinted>
  <dcterms:created xsi:type="dcterms:W3CDTF">2018-04-17T18:57:16Z</dcterms:created>
  <dcterms:modified xsi:type="dcterms:W3CDTF">2024-06-06T14:33:01Z</dcterms:modified>
</cp:coreProperties>
</file>