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Mr. Jose Luis\Downloads\"/>
    </mc:Choice>
  </mc:AlternateContent>
  <xr:revisionPtr revIDLastSave="0" documentId="13_ncr:1_{8FDA9839-0259-435E-B047-68644FC482E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RESUPUESTO APROB. 2022" sheetId="6" r:id="rId1"/>
    <sheet name="EJECUCION MENSUAL" sheetId="7" r:id="rId2"/>
    <sheet name="PRESUPUESATO ABROB.DE LEY" sheetId="8" r:id="rId3"/>
  </sheets>
  <definedNames>
    <definedName name="_xlnm.Print_Area" localSheetId="0">'PRESUPUESTO APROB. 2022'!$A$1:$K$108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2" i="6" l="1"/>
  <c r="D72" i="6"/>
  <c r="E34" i="6"/>
  <c r="D34" i="6"/>
  <c r="D9" i="6"/>
  <c r="D92" i="7"/>
  <c r="D76" i="7"/>
  <c r="C76" i="7"/>
  <c r="B76" i="7"/>
  <c r="D38" i="7"/>
  <c r="C38" i="7"/>
  <c r="B38" i="7"/>
  <c r="D22" i="7"/>
  <c r="C22" i="7"/>
  <c r="B22" i="7"/>
  <c r="C9" i="8" l="1"/>
  <c r="C69" i="8"/>
  <c r="C84" i="8"/>
  <c r="B69" i="8"/>
  <c r="B34" i="8"/>
  <c r="B18" i="8"/>
  <c r="B9" i="8"/>
  <c r="B8" i="8" l="1"/>
  <c r="C72" i="6"/>
  <c r="B72" i="6"/>
  <c r="C34" i="6"/>
  <c r="B34" i="6"/>
  <c r="E18" i="6"/>
  <c r="D18" i="6"/>
  <c r="C18" i="6"/>
  <c r="B18" i="6"/>
  <c r="F31" i="6"/>
  <c r="F27" i="6"/>
  <c r="E9" i="6"/>
  <c r="C9" i="6"/>
  <c r="B9" i="6"/>
  <c r="F16" i="6"/>
  <c r="F22" i="6"/>
  <c r="B8" i="6" l="1"/>
  <c r="E88" i="6"/>
  <c r="E8" i="6" s="1"/>
  <c r="D88" i="6"/>
  <c r="C88" i="6"/>
  <c r="F83" i="6"/>
  <c r="F49" i="6"/>
  <c r="C8" i="6" l="1"/>
  <c r="D8" i="6"/>
  <c r="F38" i="6"/>
  <c r="F87" i="6"/>
  <c r="F88" i="6"/>
  <c r="F85" i="6"/>
  <c r="F82" i="6"/>
  <c r="F80" i="6"/>
  <c r="F79" i="6"/>
  <c r="F74" i="6"/>
  <c r="F75" i="6"/>
  <c r="F69" i="6"/>
  <c r="F68" i="6"/>
  <c r="F65" i="6"/>
  <c r="F64" i="6"/>
  <c r="F63" i="6"/>
  <c r="F54" i="6"/>
  <c r="F51" i="6"/>
  <c r="F50" i="6"/>
  <c r="F46" i="6"/>
  <c r="F37" i="6"/>
  <c r="F32" i="6"/>
  <c r="F29" i="6"/>
  <c r="F25" i="6"/>
  <c r="F23" i="6"/>
  <c r="F21" i="6"/>
  <c r="F12" i="6"/>
  <c r="F13" i="6"/>
  <c r="F10" i="6"/>
  <c r="F11" i="6"/>
  <c r="F14" i="6"/>
  <c r="F15" i="6"/>
  <c r="F19" i="6"/>
  <c r="F20" i="6"/>
  <c r="F24" i="6"/>
  <c r="F26" i="6"/>
  <c r="F30" i="6"/>
  <c r="F35" i="6"/>
  <c r="F36" i="6"/>
  <c r="F45" i="6"/>
  <c r="F47" i="6"/>
  <c r="F56" i="6"/>
  <c r="F59" i="6"/>
  <c r="F77" i="6"/>
  <c r="F84" i="6"/>
  <c r="F72" i="6" l="1"/>
  <c r="F34" i="6"/>
  <c r="F18" i="6"/>
  <c r="F9" i="6"/>
</calcChain>
</file>

<file path=xl/sharedStrings.xml><?xml version="1.0" encoding="utf-8"?>
<sst xmlns="http://schemas.openxmlformats.org/spreadsheetml/2006/main" count="281" uniqueCount="110">
  <si>
    <t>Detalle</t>
  </si>
  <si>
    <t>2 - GASTOS</t>
  </si>
  <si>
    <t>2.1 - REMUNERACIONES Y CONTRIBUCIONES</t>
  </si>
  <si>
    <t>2.2 - CONTRATACIÓN DE SERVICIOS</t>
  </si>
  <si>
    <t>2.3 - MATERIALES Y SUMINISTROS</t>
  </si>
  <si>
    <t>2.6 - BIENES MUEBLES, INMUEBLES E INTANGIBLES</t>
  </si>
  <si>
    <t>Presupuesto Aprobado</t>
  </si>
  <si>
    <t>MINISTERIO DE DEFENSA</t>
  </si>
  <si>
    <t>CUERPO ESPECIALIZADO PARA LA SEGURIDAD DEL METRO</t>
  </si>
  <si>
    <t>Fuente: [SIGEF]</t>
  </si>
  <si>
    <t>2.1.1.1.12- SUELDO FIJO POR CARGO A PERSONAL MILITAR</t>
  </si>
  <si>
    <t>2.1.1.2.04- SUELDOS AL PERSONAL POR SERVICIOS ESPECIALES</t>
  </si>
  <si>
    <t>2.1.1.4.01- SUELDO ANUAL No.13</t>
  </si>
  <si>
    <t>2.1.2.2.13- INCENTIVO POR RIESGO LABORAL AL PERSONAL MIL.</t>
  </si>
  <si>
    <t>2.1.5.1.01- CONTRIBUCION AL SEGURO DE SALUD</t>
  </si>
  <si>
    <t xml:space="preserve">      2.2.1.3.01- TELEFONO LOCAL</t>
  </si>
  <si>
    <t>2.2.2.1.01- PUBICIDAD Y PROPAGANDA</t>
  </si>
  <si>
    <t>2.2.5.3.04- ALQUILER DE EQUIPO DE OFICIN Y MUEBLES</t>
  </si>
  <si>
    <t>2.2.6.2.01- SEGUROS DE BIENES MUEBLES</t>
  </si>
  <si>
    <t xml:space="preserve">2.2.7.2.06- MANT. Y REP. DE EQUIPOS DE TRANSPORTE, TRACCIO Y ELEVACION </t>
  </si>
  <si>
    <t>2.2.8.6.01- EVENTOS GENERALES</t>
  </si>
  <si>
    <t>2.3.1.1.01- ALIMENTOS Y BEBIDAS PARA PERSONAS</t>
  </si>
  <si>
    <t xml:space="preserve">2.3.1.2.01- ALIMENTOS PARA ANIMALES </t>
  </si>
  <si>
    <t>2.3.1.3.03- PRODUCTOS FORESTALES</t>
  </si>
  <si>
    <t>2.3.2.2.01- ACABADO TEXTILES</t>
  </si>
  <si>
    <t>2.3.2.3.01- PRENDAS Y ACCESORIOS DE VESTIR</t>
  </si>
  <si>
    <t>2.3.2.4.01- CALZADOS</t>
  </si>
  <si>
    <t>2.3.3.1.01- PAPEL DE ESCRITORIO</t>
  </si>
  <si>
    <t xml:space="preserve">2.3.3.2.01- PRODUCTO DE PAPEL Y CARTON </t>
  </si>
  <si>
    <t xml:space="preserve">2.3.3.4.01- LIBROS REVISTAS Y PERIODICOS </t>
  </si>
  <si>
    <t xml:space="preserve">2.3.5.3.01- LLANTAS Y NEUMATICOS </t>
  </si>
  <si>
    <t>2.3.5.5.01- ARTICULOS DE PLASTICOS</t>
  </si>
  <si>
    <t>2.3.6.1.01- PRODUCTOS DE CEMENTO</t>
  </si>
  <si>
    <t>2.3.6.2.03- PRODUCTOS DE PORCELANA</t>
  </si>
  <si>
    <t>2.3.6.4.04- PIEDRA, ARCILLA Y ARENA.</t>
  </si>
  <si>
    <t>2.3.7.1.02- GASOIL</t>
  </si>
  <si>
    <t>2.3.7.1.04- GAS GLP</t>
  </si>
  <si>
    <t>2.3.7.2.03- PRODUCTOS  QUIMICOS DE LABORATORIO Y DE USO PERSONAL</t>
  </si>
  <si>
    <t>2.3.7.2.06- PINTURAS, LACAS, BARNICES, DILUYENTES Y ABSORVENTES PARA PINTURA.</t>
  </si>
  <si>
    <t>2.3.9.1.01- MATERIALES DE LIMPIEZA</t>
  </si>
  <si>
    <t>2.3.9.2.01- UTILES DE ESCRITORIO, OFICINA E INFORMATICA</t>
  </si>
  <si>
    <t>2.3.9.6.01- PRODUCTOS ELECTRICOS Y AFINES</t>
  </si>
  <si>
    <t>2.3.9.8.01- REPUESTOS</t>
  </si>
  <si>
    <t>2.6.1.1.01- MUEBLES, EQUIPOS DE OFICINAS Y ESTANTERIA</t>
  </si>
  <si>
    <t xml:space="preserve">2.6.1.3.01- EQUIPOS DE TECNOLOGIA DE LA INFORMACION Y COMUNICACIÓN </t>
  </si>
  <si>
    <t>2.6.1.4.01- ELECTRODOMESTICOS</t>
  </si>
  <si>
    <t xml:space="preserve">2.6.6.2.01- EQUIPOS DE SEGURIDAD </t>
  </si>
  <si>
    <t xml:space="preserve">TOTAL GASTOS </t>
  </si>
  <si>
    <t>Presupuesto Modificado</t>
  </si>
  <si>
    <t>Sub-Director Financiero del CESMET.    Encargada de Presupuesto del CESMET.           Auditora Interna del CESMET.</t>
  </si>
  <si>
    <t xml:space="preserve">          Aprobado por :                                              Preparado por :                                                          Revisado por :</t>
  </si>
  <si>
    <t xml:space="preserve">2.3.7.1.05- ACEITES Y GRASAS </t>
  </si>
  <si>
    <t>Presupuesto vigente</t>
  </si>
  <si>
    <t>Presupuesto devengado</t>
  </si>
  <si>
    <t>2.1.1.2.08- PERSONAL CARACTER TEMPORAL</t>
  </si>
  <si>
    <t>2.2.2.2.01-PUBLICIDAD, IMPRESIÓN Y ENCUADERNACIÓN</t>
  </si>
  <si>
    <t>2.2.5.8.01- OTROS ALQUILERES Y ARRENDAMIENTOS</t>
  </si>
  <si>
    <t>2.2.8.5.01- FUMIGACION</t>
  </si>
  <si>
    <t>2.2.8.5.03- LIMPIEZA E HIGIENE</t>
  </si>
  <si>
    <t>2.3.4.1.01- PRODUCTOS MEDICINALES PARA USO HUMANO</t>
  </si>
  <si>
    <t>2.3.6.2.01- PRODUCTOS DE VIDRIO</t>
  </si>
  <si>
    <t>2.3.9.3.01- UTILES MENORES MEDICO QUIRURGICOS Y DE LABORATORIO</t>
  </si>
  <si>
    <t>2.3.9.4.01- UTILES DESTINADOS A ACTIVIDADES DEPORTIVAS, CULTURALES Y RECREATIVAS</t>
  </si>
  <si>
    <t>2.3.9.5.01- UTILES DE COCINA Y COMEDOR</t>
  </si>
  <si>
    <t>2.3.9.9.01-PRODUCTOS Y UTILES VARIOS N.I.P.</t>
  </si>
  <si>
    <t>2.3.9.9.05- PRODUCTOS Y UTILES DIVERSOS</t>
  </si>
  <si>
    <t>2.6.1.2.01- MUEBLES DE ALOJAMIENTO</t>
  </si>
  <si>
    <t>2.6.1.9.01- OTROS MOBILIARIOS Y EQUIPOS NO IDENTIFICADOS</t>
  </si>
  <si>
    <t>2.6.2.1.01- EQUIPOS Y APARATOS AUDIOVISUALES</t>
  </si>
  <si>
    <t>2.6.3.1.01- EQUIPO MEDICO Y DE LABORATORIO</t>
  </si>
  <si>
    <t>2.6.5.2.01- MAQUINARIA Y EQUIPO INDUSTRIAL</t>
  </si>
  <si>
    <t>2.6.5.5.01- EQUIPOS DE COMUNICACION, TELECOMUNICACIONES Y SENALAMIENTO</t>
  </si>
  <si>
    <t>2.6.7.7.01- ESPECIES MENORES Y DE ZOOLOGICO</t>
  </si>
  <si>
    <t>2.7- OBRAS</t>
  </si>
  <si>
    <t>2.7.1.2.01- OBRAS PARA EDIFICACION NO RESIDENCIAL</t>
  </si>
  <si>
    <t>2.2.9.2.03- SERVICIOS CATERING</t>
  </si>
  <si>
    <t>2.3.3.3.01- PRODUCTO DE ARTES GRAFICAS</t>
  </si>
  <si>
    <t>2.3.1.4.01- MADERA CORCHO Y SUS MANUFACTURAS</t>
  </si>
  <si>
    <t xml:space="preserve">          Coronel Cont. ERD.                             Segundo Tte. Cont. ERD.                                       Tte. Coronel Cont, ERD.</t>
  </si>
  <si>
    <t>Licda. PAULA CORPORAN MEDINA,           Licda. MAURA L. BIDO SUERO,                           Licdo. RAFAEL UBRI MONTERO,</t>
  </si>
  <si>
    <t>Nota:</t>
  </si>
  <si>
    <r>
      <rPr>
        <b/>
        <sz val="11"/>
        <color theme="1"/>
        <rFont val="Calibri"/>
        <family val="2"/>
        <scheme val="minor"/>
      </rPr>
      <t>resuuesto Modificado:</t>
    </r>
    <r>
      <rPr>
        <sz val="11"/>
        <color theme="1"/>
        <rFont val="Calibri"/>
        <family val="2"/>
        <scheme val="minor"/>
      </rPr>
      <t xml:space="preserve"> se refiere al presuesto arobado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</si>
  <si>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oblligacion de pago por la recepcion de conformidad de obras, bienes y servicios </t>
    </r>
  </si>
  <si>
    <t xml:space="preserve">                                     oportunamente contratados o, en los casos de gastos sin contraprestacion, por haberse cumplido los requisitos administrativos</t>
  </si>
  <si>
    <t xml:space="preserve">                                     dispuestos por el reglamento de la presente ley.</t>
  </si>
  <si>
    <t>Presupuesto disponible</t>
  </si>
  <si>
    <t>2.6.5.7.01- MAQUINAS - HERRAMIENTAS</t>
  </si>
  <si>
    <t>2.3.9.9.04- PRODUCTOS Y UTILES DE DEFENSA Y SEGURIDAD</t>
  </si>
  <si>
    <r>
      <t xml:space="preserve">Presupuesto Aprobado: </t>
    </r>
    <r>
      <rPr>
        <sz val="11"/>
        <color theme="1"/>
        <rFont val="Calibri"/>
        <family val="2"/>
        <scheme val="minor"/>
      </rPr>
      <t>se feriere al presupuesto aprobado en la ley de Presupuesto.</t>
    </r>
  </si>
  <si>
    <t>2.1.5.3.01- CONTRIBUCIONES AL SEGURO DE RIESGO LABORAL</t>
  </si>
  <si>
    <t>2.2.7.2.01- MANTENIMIENTO Y REPARACION DE MOBILIARIOS Y EQUIPOS DE OFICINA</t>
  </si>
  <si>
    <t>2.2.7.2.05- MANTENIMIENTO Y REPARACION DE EQUIPOS DE COMUNICACIÓN</t>
  </si>
  <si>
    <t>2.2.8.7.06- OTROS SERVICIOS PROFESIONALES</t>
  </si>
  <si>
    <t>En RD$332,301,706.00</t>
  </si>
  <si>
    <t>“Todo Por La Patria”</t>
  </si>
  <si>
    <r>
      <t xml:space="preserve">Presupuesto Aprobado: </t>
    </r>
    <r>
      <rPr>
        <sz val="10"/>
        <color theme="1"/>
        <rFont val="Calibri"/>
        <family val="2"/>
        <scheme val="minor"/>
      </rPr>
      <t>se feriere al presupuesto aprobado en la ley de Presupuesto.</t>
    </r>
  </si>
  <si>
    <t>y servicos oportunamente contratados o, en los casos de gastos sin contraprestacion, por haberse cumplido los requisitos administrativos</t>
  </si>
  <si>
    <t xml:space="preserve"> dispuestos por el reglamento de la presente ley.</t>
  </si>
  <si>
    <t xml:space="preserve">Presupuesto aprobado 2022 </t>
  </si>
  <si>
    <t xml:space="preserve">2.2.7.2.06- MANT. Y REP. DE EQUIPOS DE TRANSPORTE, TRACCION Y ELEVACION </t>
  </si>
  <si>
    <t>2.6.5.5.01- EQUIPOS DE COMUNICACION, TELECOMUNICACIONES Y SEÑALIZACION</t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</si>
  <si>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son los recursos financieros que surgen con la oblligacion de pago por la recepcion de conformidad de obras, bienes </t>
    </r>
  </si>
  <si>
    <r>
      <rPr>
        <b/>
        <sz val="10"/>
        <color theme="1"/>
        <rFont val="Calibri"/>
        <family val="2"/>
        <scheme val="minor"/>
      </rPr>
      <t>Presuesto Modificado:</t>
    </r>
    <r>
      <rPr>
        <sz val="10"/>
        <color theme="1"/>
        <rFont val="Calibri"/>
        <family val="2"/>
        <scheme val="minor"/>
      </rPr>
      <t xml:space="preserve"> se refiere al presuesto aprobado en caso de que el Congreso Nacional apruebe un presupuesto complementario.</t>
    </r>
  </si>
  <si>
    <t>2.3.6.3.04-HERRAMIENTAS MENORES</t>
  </si>
  <si>
    <t>2.3.6.3.06-PRODUCTOS METALICOS</t>
  </si>
  <si>
    <t>2.3.7.2.99-OTROS PRODUCTOS QUIMICOS Y CONEXOS</t>
  </si>
  <si>
    <t>2.6.5.4.01- SISTEMAS Y EQUIPOS DE CLIMATIZACION</t>
  </si>
  <si>
    <t>2.6.5.4.01- SISTEMA Y EQUIPO DE CLIMATIZACION</t>
  </si>
  <si>
    <t>Presupuesto de Gastos 2022 FEBRERO</t>
  </si>
  <si>
    <t>EJECUCION MENSUAL AL 28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</si>
</sst>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rgb="FFDDEBF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164" fontId="1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 indent="2"/>
    </xf>
    <xf numFmtId="164" fontId="4" fillId="0" borderId="0" xfId="1" applyFont="1" applyBorder="1" applyAlignment="1">
      <alignment vertical="center" wrapText="1"/>
    </xf>
    <xf numFmtId="164" fontId="4" fillId="0" borderId="0" xfId="1" applyFont="1" applyBorder="1"/>
    <xf numFmtId="0" fontId="0" fillId="0" borderId="0" xfId="0" applyBorder="1"/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164" fontId="8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4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164" fontId="1" fillId="2" borderId="0" xfId="1" applyFont="1" applyFill="1" applyBorder="1" applyAlignment="1">
      <alignment horizontal="center" vertical="center" wrapText="1"/>
    </xf>
    <xf numFmtId="0" fontId="0" fillId="0" borderId="0" xfId="0" applyFont="1" applyBorder="1"/>
    <xf numFmtId="0" fontId="9" fillId="3" borderId="0" xfId="0" applyFont="1" applyFill="1" applyAlignment="1">
      <alignment horizontal="center" vertical="center" wrapText="1"/>
    </xf>
    <xf numFmtId="164" fontId="0" fillId="0" borderId="0" xfId="1" applyFont="1"/>
    <xf numFmtId="164" fontId="1" fillId="0" borderId="0" xfId="1" applyFont="1"/>
    <xf numFmtId="164" fontId="0" fillId="0" borderId="0" xfId="0" applyNumberFormat="1"/>
    <xf numFmtId="164" fontId="1" fillId="4" borderId="0" xfId="1" applyFont="1" applyFill="1"/>
    <xf numFmtId="0" fontId="1" fillId="0" borderId="0" xfId="0" applyFont="1" applyAlignment="1">
      <alignment horizontal="right"/>
    </xf>
    <xf numFmtId="164" fontId="4" fillId="0" borderId="0" xfId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 indent="2"/>
    </xf>
    <xf numFmtId="0" fontId="8" fillId="0" borderId="0" xfId="0" applyFont="1" applyBorder="1" applyAlignment="1">
      <alignment horizontal="left" vertical="center" wrapText="1" indent="2"/>
    </xf>
    <xf numFmtId="164" fontId="1" fillId="0" borderId="0" xfId="0" applyNumberFormat="1" applyFont="1"/>
    <xf numFmtId="164" fontId="8" fillId="0" borderId="0" xfId="1" applyFont="1" applyBorder="1" applyAlignment="1">
      <alignment horizontal="left" vertical="center" wrapText="1" indent="2"/>
    </xf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0" xfId="0" applyBorder="1" applyAlignment="1"/>
    <xf numFmtId="0" fontId="0" fillId="0" borderId="0" xfId="0" applyAlignment="1"/>
    <xf numFmtId="0" fontId="5" fillId="0" borderId="0" xfId="0" applyFont="1" applyBorder="1" applyAlignment="1"/>
    <xf numFmtId="0" fontId="1" fillId="0" borderId="0" xfId="0" applyFont="1" applyBorder="1" applyAlignment="1"/>
    <xf numFmtId="0" fontId="6" fillId="0" borderId="0" xfId="0" applyFont="1" applyBorder="1" applyAlignment="1"/>
    <xf numFmtId="0" fontId="4" fillId="5" borderId="0" xfId="0" applyFont="1" applyFill="1" applyBorder="1" applyAlignment="1">
      <alignment horizontal="left" vertical="center" wrapText="1" indent="2"/>
    </xf>
    <xf numFmtId="164" fontId="4" fillId="5" borderId="0" xfId="1" applyFont="1" applyFill="1" applyBorder="1"/>
    <xf numFmtId="164" fontId="4" fillId="5" borderId="0" xfId="1" applyFont="1" applyFill="1" applyBorder="1" applyAlignment="1">
      <alignment vertical="center" wrapText="1"/>
    </xf>
    <xf numFmtId="164" fontId="4" fillId="0" borderId="0" xfId="1" applyFont="1" applyFill="1" applyBorder="1"/>
    <xf numFmtId="164" fontId="0" fillId="0" borderId="0" xfId="0" applyNumberFormat="1" applyBorder="1"/>
    <xf numFmtId="164" fontId="0" fillId="5" borderId="0" xfId="0" applyNumberFormat="1" applyFill="1" applyBorder="1"/>
    <xf numFmtId="164" fontId="1" fillId="0" borderId="0" xfId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1" xfId="0" applyFont="1" applyBorder="1"/>
    <xf numFmtId="164" fontId="1" fillId="0" borderId="1" xfId="1" applyFont="1" applyBorder="1"/>
    <xf numFmtId="0" fontId="0" fillId="0" borderId="1" xfId="0" applyBorder="1"/>
    <xf numFmtId="164" fontId="0" fillId="0" borderId="1" xfId="1" applyFont="1" applyBorder="1"/>
    <xf numFmtId="0" fontId="1" fillId="6" borderId="1" xfId="0" applyFont="1" applyFill="1" applyBorder="1" applyAlignment="1">
      <alignment horizontal="center"/>
    </xf>
    <xf numFmtId="164" fontId="1" fillId="6" borderId="1" xfId="1" applyFont="1" applyFill="1" applyBorder="1" applyAlignment="1">
      <alignment horizontal="center" wrapText="1"/>
    </xf>
    <xf numFmtId="0" fontId="11" fillId="0" borderId="0" xfId="0" applyFont="1" applyAlignment="1"/>
    <xf numFmtId="0" fontId="1" fillId="6" borderId="1" xfId="0" applyFont="1" applyFill="1" applyBorder="1"/>
    <xf numFmtId="164" fontId="1" fillId="6" borderId="1" xfId="1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Fill="1" applyBorder="1"/>
    <xf numFmtId="0" fontId="6" fillId="0" borderId="0" xfId="0" applyFont="1"/>
    <xf numFmtId="0" fontId="6" fillId="0" borderId="0" xfId="0" applyFont="1" applyAlignment="1"/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1</xdr:row>
      <xdr:rowOff>171449</xdr:rowOff>
    </xdr:from>
    <xdr:to>
      <xdr:col>4</xdr:col>
      <xdr:colOff>1292224</xdr:colOff>
      <xdr:row>6</xdr:row>
      <xdr:rowOff>9525</xdr:rowOff>
    </xdr:to>
    <xdr:pic>
      <xdr:nvPicPr>
        <xdr:cNvPr id="2" name="1 Imagen" descr="LOGO CESME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7219950" y="361949"/>
          <a:ext cx="1171574" cy="800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95251</xdr:colOff>
      <xdr:row>2</xdr:row>
      <xdr:rowOff>0</xdr:rowOff>
    </xdr:from>
    <xdr:to>
      <xdr:col>0</xdr:col>
      <xdr:colOff>1228725</xdr:colOff>
      <xdr:row>5</xdr:row>
      <xdr:rowOff>80390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1" y="390525"/>
          <a:ext cx="1133474" cy="651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3048000</xdr:colOff>
      <xdr:row>0</xdr:row>
      <xdr:rowOff>0</xdr:rowOff>
    </xdr:from>
    <xdr:to>
      <xdr:col>1</xdr:col>
      <xdr:colOff>476250</xdr:colOff>
      <xdr:row>4</xdr:row>
      <xdr:rowOff>19050</xdr:rowOff>
    </xdr:to>
    <xdr:pic>
      <xdr:nvPicPr>
        <xdr:cNvPr id="3" name="Imagen 1" descr="LOGO CESME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0"/>
          <a:ext cx="15049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190499</xdr:rowOff>
    </xdr:from>
    <xdr:to>
      <xdr:col>2</xdr:col>
      <xdr:colOff>1228725</xdr:colOff>
      <xdr:row>4</xdr:row>
      <xdr:rowOff>219075</xdr:rowOff>
    </xdr:to>
    <xdr:pic>
      <xdr:nvPicPr>
        <xdr:cNvPr id="4" name="3 Imagen" descr="LOGO CESMET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57825" y="190499"/>
          <a:ext cx="933450" cy="800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95251</xdr:colOff>
      <xdr:row>0</xdr:row>
      <xdr:rowOff>180975</xdr:rowOff>
    </xdr:from>
    <xdr:to>
      <xdr:col>0</xdr:col>
      <xdr:colOff>1076325</xdr:colOff>
      <xdr:row>5</xdr:row>
      <xdr:rowOff>32765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1" y="180975"/>
          <a:ext cx="981074" cy="861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11"/>
  <sheetViews>
    <sheetView zoomScaleNormal="100" workbookViewId="0">
      <selection activeCell="A4" sqref="A4:E4"/>
    </sheetView>
  </sheetViews>
  <sheetFormatPr baseColWidth="10" defaultRowHeight="15" x14ac:dyDescent="0.25"/>
  <cols>
    <col min="1" max="1" width="57.85546875" customWidth="1"/>
    <col min="2" max="2" width="20" customWidth="1"/>
    <col min="3" max="3" width="20.7109375" customWidth="1"/>
    <col min="4" max="4" width="20.85546875" bestFit="1" customWidth="1"/>
    <col min="5" max="6" width="20.28515625" customWidth="1"/>
    <col min="7" max="7" width="15.140625" bestFit="1" customWidth="1"/>
  </cols>
  <sheetData>
    <row r="2" spans="1:7" ht="15.75" x14ac:dyDescent="0.25">
      <c r="A2" s="62" t="s">
        <v>7</v>
      </c>
      <c r="B2" s="62"/>
      <c r="C2" s="62"/>
      <c r="D2" s="62"/>
      <c r="E2" s="62"/>
    </row>
    <row r="3" spans="1:7" x14ac:dyDescent="0.25">
      <c r="A3" s="63" t="s">
        <v>8</v>
      </c>
      <c r="B3" s="63"/>
      <c r="C3" s="63"/>
      <c r="D3" s="63"/>
      <c r="E3" s="63"/>
    </row>
    <row r="4" spans="1:7" x14ac:dyDescent="0.25">
      <c r="A4" s="63" t="s">
        <v>108</v>
      </c>
      <c r="B4" s="63"/>
      <c r="C4" s="63"/>
      <c r="D4" s="63"/>
      <c r="E4" s="63"/>
    </row>
    <row r="5" spans="1:7" x14ac:dyDescent="0.25">
      <c r="A5" s="64" t="s">
        <v>93</v>
      </c>
      <c r="B5" s="64"/>
      <c r="C5" s="64"/>
      <c r="D5" s="64"/>
      <c r="E5" s="64"/>
    </row>
    <row r="7" spans="1:7" ht="47.25" customHeight="1" x14ac:dyDescent="0.25">
      <c r="A7" s="1" t="s">
        <v>0</v>
      </c>
      <c r="B7" s="1" t="s">
        <v>6</v>
      </c>
      <c r="C7" s="1" t="s">
        <v>48</v>
      </c>
      <c r="D7" s="1" t="s">
        <v>52</v>
      </c>
      <c r="E7" s="17" t="s">
        <v>53</v>
      </c>
      <c r="F7" s="17" t="s">
        <v>85</v>
      </c>
    </row>
    <row r="8" spans="1:7" ht="32.25" customHeight="1" x14ac:dyDescent="0.25">
      <c r="A8" s="8" t="s">
        <v>1</v>
      </c>
      <c r="B8" s="9">
        <f>B9+B18+B34+B72+B88</f>
        <v>332301706</v>
      </c>
      <c r="C8" s="9">
        <f>C9+C18+C34+C72+C88</f>
        <v>0</v>
      </c>
      <c r="D8" s="9">
        <f>D9+D18+D34+D72+D88</f>
        <v>332301706</v>
      </c>
      <c r="E8" s="42">
        <f>E9+E18+E34+E72+E88</f>
        <v>43739770.680000007</v>
      </c>
      <c r="F8" s="43">
        <v>269706907.67000002</v>
      </c>
    </row>
    <row r="9" spans="1:7" x14ac:dyDescent="0.25">
      <c r="A9" s="10" t="s">
        <v>2</v>
      </c>
      <c r="B9" s="2">
        <f>B10+B11+B12+B13+B14+B15+B16</f>
        <v>231092040</v>
      </c>
      <c r="C9" s="2">
        <f>C15+C10+C11+C12+C13+C14+C16</f>
        <v>0</v>
      </c>
      <c r="D9" s="2">
        <f>D10+D11+D12+D13+D14+D15+D16</f>
        <v>231092040</v>
      </c>
      <c r="E9" s="19">
        <f>E10+E11+E12+E13+E14+E15+E16</f>
        <v>33652012.899999999</v>
      </c>
      <c r="F9" s="26">
        <f>F10+F11+F12+F13+F14+F15+F16</f>
        <v>197440027.09999999</v>
      </c>
      <c r="G9" s="20"/>
    </row>
    <row r="10" spans="1:7" x14ac:dyDescent="0.25">
      <c r="A10" s="3" t="s">
        <v>10</v>
      </c>
      <c r="B10" s="5">
        <v>146581956</v>
      </c>
      <c r="C10" s="5">
        <v>0</v>
      </c>
      <c r="D10" s="5">
        <v>146581956</v>
      </c>
      <c r="E10" s="5">
        <v>21178473.399999999</v>
      </c>
      <c r="F10" s="20">
        <f t="shared" ref="F10:F59" si="0">D10-E10</f>
        <v>125403482.59999999</v>
      </c>
    </row>
    <row r="11" spans="1:7" ht="30" x14ac:dyDescent="0.25">
      <c r="A11" s="3" t="s">
        <v>11</v>
      </c>
      <c r="B11" s="5">
        <v>10800000</v>
      </c>
      <c r="C11" s="5">
        <v>0</v>
      </c>
      <c r="D11" s="5">
        <v>10800000</v>
      </c>
      <c r="E11" s="18">
        <v>1800000</v>
      </c>
      <c r="F11" s="20">
        <f t="shared" si="0"/>
        <v>9000000</v>
      </c>
    </row>
    <row r="12" spans="1:7" x14ac:dyDescent="0.25">
      <c r="A12" s="3" t="s">
        <v>54</v>
      </c>
      <c r="B12" s="5">
        <v>42906312</v>
      </c>
      <c r="C12" s="5">
        <v>0</v>
      </c>
      <c r="D12" s="5">
        <v>42906312</v>
      </c>
      <c r="E12" s="18">
        <v>8308052</v>
      </c>
      <c r="F12" s="20">
        <f>D12-E12</f>
        <v>34598260</v>
      </c>
    </row>
    <row r="13" spans="1:7" x14ac:dyDescent="0.25">
      <c r="A13" s="3" t="s">
        <v>12</v>
      </c>
      <c r="B13" s="5">
        <v>15086637</v>
      </c>
      <c r="C13" s="5">
        <v>0</v>
      </c>
      <c r="D13" s="5">
        <v>15086637</v>
      </c>
      <c r="E13" s="5">
        <v>0</v>
      </c>
      <c r="F13" s="20">
        <f t="shared" si="0"/>
        <v>15086637</v>
      </c>
      <c r="G13" s="18"/>
    </row>
    <row r="14" spans="1:7" ht="30" x14ac:dyDescent="0.25">
      <c r="A14" s="3" t="s">
        <v>13</v>
      </c>
      <c r="B14" s="5">
        <v>10094781</v>
      </c>
      <c r="C14" s="5">
        <v>0</v>
      </c>
      <c r="D14" s="5">
        <v>10094781</v>
      </c>
      <c r="E14" s="5">
        <v>1676750</v>
      </c>
      <c r="F14" s="20">
        <f t="shared" si="0"/>
        <v>8418031</v>
      </c>
    </row>
    <row r="15" spans="1:7" x14ac:dyDescent="0.25">
      <c r="A15" s="3" t="s">
        <v>14</v>
      </c>
      <c r="B15" s="5">
        <v>4107479</v>
      </c>
      <c r="C15" s="5">
        <v>0</v>
      </c>
      <c r="D15" s="5">
        <v>4107479</v>
      </c>
      <c r="E15" s="5">
        <v>589040.88</v>
      </c>
      <c r="F15" s="20">
        <f t="shared" si="0"/>
        <v>3518438.12</v>
      </c>
    </row>
    <row r="16" spans="1:7" ht="30" x14ac:dyDescent="0.25">
      <c r="A16" s="3" t="s">
        <v>89</v>
      </c>
      <c r="B16" s="5">
        <v>1514875</v>
      </c>
      <c r="C16" s="5">
        <v>0</v>
      </c>
      <c r="D16" s="5">
        <v>1514875</v>
      </c>
      <c r="E16" s="5">
        <v>99696.62</v>
      </c>
      <c r="F16" s="20">
        <f t="shared" si="0"/>
        <v>1415178.38</v>
      </c>
    </row>
    <row r="17" spans="1:6" x14ac:dyDescent="0.25">
      <c r="A17" s="3"/>
      <c r="B17" s="5"/>
      <c r="C17" s="5"/>
      <c r="D17" s="5"/>
      <c r="E17" s="5"/>
      <c r="F17" s="20"/>
    </row>
    <row r="18" spans="1:6" x14ac:dyDescent="0.25">
      <c r="A18" s="11" t="s">
        <v>3</v>
      </c>
      <c r="B18" s="12">
        <f>B19+B20+B21+B22+B23+B24+B25+B26+B28+B29+B30+B32+B27+B31</f>
        <v>10415000</v>
      </c>
      <c r="C18" s="12">
        <f>C19+C20+C21+C22+C23+C24+C25+C26+C28+C29+C30+C32+C27+C31</f>
        <v>170000</v>
      </c>
      <c r="D18" s="12">
        <f>D19+D20+D21+D22+D23+D24+D25+D26+D28+D29+D30+D32+D27+D31</f>
        <v>10594000</v>
      </c>
      <c r="E18" s="19">
        <f>E19+E20+E21+E22+E23+E24+E25+E26+E28+E30+E29+E32+E27+E31</f>
        <v>795590.38</v>
      </c>
      <c r="F18" s="26">
        <f>F19+F20+F21+F22+F23+F24+F25+F26+F28+F29+F30+F32+F27+F31</f>
        <v>9571259.620000001</v>
      </c>
    </row>
    <row r="19" spans="1:6" x14ac:dyDescent="0.25">
      <c r="A19" s="13" t="s">
        <v>15</v>
      </c>
      <c r="B19" s="5">
        <v>6360000</v>
      </c>
      <c r="C19" s="5"/>
      <c r="D19" s="5">
        <v>6469000</v>
      </c>
      <c r="E19" s="5">
        <v>638418.63</v>
      </c>
      <c r="F19" s="20">
        <f t="shared" si="0"/>
        <v>5830581.3700000001</v>
      </c>
    </row>
    <row r="20" spans="1:6" x14ac:dyDescent="0.25">
      <c r="A20" s="3" t="s">
        <v>16</v>
      </c>
      <c r="B20" s="5">
        <v>30000</v>
      </c>
      <c r="C20" s="5">
        <v>170000</v>
      </c>
      <c r="D20" s="4">
        <v>200000</v>
      </c>
      <c r="E20" s="4">
        <v>0</v>
      </c>
      <c r="F20" s="20">
        <f t="shared" si="0"/>
        <v>200000</v>
      </c>
    </row>
    <row r="21" spans="1:6" x14ac:dyDescent="0.25">
      <c r="A21" s="3" t="s">
        <v>55</v>
      </c>
      <c r="B21" s="5">
        <v>500000</v>
      </c>
      <c r="C21" s="5">
        <v>0</v>
      </c>
      <c r="D21" s="4">
        <v>500000</v>
      </c>
      <c r="E21" s="4">
        <v>105267.8</v>
      </c>
      <c r="F21" s="20">
        <f t="shared" si="0"/>
        <v>394732.2</v>
      </c>
    </row>
    <row r="22" spans="1:6" x14ac:dyDescent="0.25">
      <c r="A22" s="3" t="s">
        <v>17</v>
      </c>
      <c r="B22" s="5">
        <v>420000</v>
      </c>
      <c r="C22" s="5">
        <v>0</v>
      </c>
      <c r="D22" s="4">
        <v>420000</v>
      </c>
      <c r="E22" s="4">
        <v>31253.95</v>
      </c>
      <c r="F22" s="20">
        <f>D22-E22</f>
        <v>388746.05</v>
      </c>
    </row>
    <row r="23" spans="1:6" x14ac:dyDescent="0.25">
      <c r="A23" s="3" t="s">
        <v>56</v>
      </c>
      <c r="B23" s="5">
        <v>350000</v>
      </c>
      <c r="C23" s="5">
        <v>0</v>
      </c>
      <c r="D23" s="4">
        <v>350000</v>
      </c>
      <c r="E23" s="4">
        <v>0</v>
      </c>
      <c r="F23" s="20">
        <f t="shared" si="0"/>
        <v>350000</v>
      </c>
    </row>
    <row r="24" spans="1:6" x14ac:dyDescent="0.25">
      <c r="A24" s="3" t="s">
        <v>18</v>
      </c>
      <c r="B24" s="5">
        <v>130000</v>
      </c>
      <c r="C24" s="5">
        <v>0</v>
      </c>
      <c r="D24" s="4">
        <v>130000</v>
      </c>
      <c r="E24" s="4">
        <v>0</v>
      </c>
      <c r="F24" s="20">
        <f t="shared" si="0"/>
        <v>130000</v>
      </c>
    </row>
    <row r="25" spans="1:6" ht="30" x14ac:dyDescent="0.25">
      <c r="A25" s="3" t="s">
        <v>90</v>
      </c>
      <c r="B25" s="5">
        <v>345000</v>
      </c>
      <c r="C25" s="5">
        <v>0</v>
      </c>
      <c r="D25" s="4">
        <v>345000</v>
      </c>
      <c r="E25" s="4">
        <v>0</v>
      </c>
      <c r="F25" s="20">
        <f t="shared" si="0"/>
        <v>345000</v>
      </c>
    </row>
    <row r="26" spans="1:6" ht="30" x14ac:dyDescent="0.25">
      <c r="A26" s="3" t="s">
        <v>91</v>
      </c>
      <c r="B26" s="5">
        <v>30000</v>
      </c>
      <c r="C26" s="5">
        <v>0</v>
      </c>
      <c r="D26" s="4">
        <v>30000</v>
      </c>
      <c r="E26" s="4">
        <v>0</v>
      </c>
      <c r="F26" s="20">
        <f>D26-E26</f>
        <v>30000</v>
      </c>
    </row>
    <row r="27" spans="1:6" ht="30" x14ac:dyDescent="0.25">
      <c r="A27" s="3" t="s">
        <v>19</v>
      </c>
      <c r="B27" s="39">
        <v>150000</v>
      </c>
      <c r="C27" s="39">
        <v>0</v>
      </c>
      <c r="D27" s="23">
        <v>150000</v>
      </c>
      <c r="E27" s="23">
        <v>0</v>
      </c>
      <c r="F27" s="20">
        <f>D27-E27</f>
        <v>150000</v>
      </c>
    </row>
    <row r="28" spans="1:6" x14ac:dyDescent="0.25">
      <c r="A28" s="3" t="s">
        <v>57</v>
      </c>
      <c r="B28" s="5">
        <v>600000</v>
      </c>
      <c r="C28" s="5">
        <v>0</v>
      </c>
      <c r="D28" s="4">
        <v>600000</v>
      </c>
      <c r="E28" s="4">
        <v>20650</v>
      </c>
      <c r="F28" s="20">
        <v>352200</v>
      </c>
    </row>
    <row r="29" spans="1:6" x14ac:dyDescent="0.25">
      <c r="A29" s="24" t="s">
        <v>58</v>
      </c>
      <c r="B29" s="5">
        <v>500000</v>
      </c>
      <c r="C29" s="5">
        <v>0</v>
      </c>
      <c r="D29" s="4">
        <v>500000</v>
      </c>
      <c r="E29" s="4">
        <v>0</v>
      </c>
      <c r="F29" s="20">
        <f t="shared" si="0"/>
        <v>500000</v>
      </c>
    </row>
    <row r="30" spans="1:6" x14ac:dyDescent="0.25">
      <c r="A30" s="3" t="s">
        <v>20</v>
      </c>
      <c r="B30" s="5">
        <v>400000</v>
      </c>
      <c r="C30" s="5">
        <v>0</v>
      </c>
      <c r="D30" s="4">
        <v>300000</v>
      </c>
      <c r="E30" s="4">
        <v>0</v>
      </c>
      <c r="F30" s="20">
        <f t="shared" si="0"/>
        <v>300000</v>
      </c>
    </row>
    <row r="31" spans="1:6" x14ac:dyDescent="0.25">
      <c r="A31" s="3" t="s">
        <v>92</v>
      </c>
      <c r="B31" s="5">
        <v>100000</v>
      </c>
      <c r="C31" s="5">
        <v>0</v>
      </c>
      <c r="D31" s="4">
        <v>100000</v>
      </c>
      <c r="E31" s="4">
        <v>0</v>
      </c>
      <c r="F31" s="20">
        <f t="shared" si="0"/>
        <v>100000</v>
      </c>
    </row>
    <row r="32" spans="1:6" x14ac:dyDescent="0.25">
      <c r="A32" s="3" t="s">
        <v>75</v>
      </c>
      <c r="B32" s="5">
        <v>500000</v>
      </c>
      <c r="C32" s="5">
        <v>0</v>
      </c>
      <c r="D32" s="4">
        <v>500000</v>
      </c>
      <c r="E32" s="4">
        <v>0</v>
      </c>
      <c r="F32" s="20">
        <f t="shared" si="0"/>
        <v>500000</v>
      </c>
    </row>
    <row r="33" spans="1:7" x14ac:dyDescent="0.25">
      <c r="A33" s="3"/>
      <c r="B33" s="5"/>
      <c r="C33" s="5"/>
      <c r="D33" s="4"/>
      <c r="E33" s="4"/>
      <c r="F33" s="20"/>
    </row>
    <row r="34" spans="1:7" x14ac:dyDescent="0.25">
      <c r="A34" s="11" t="s">
        <v>4</v>
      </c>
      <c r="B34" s="19">
        <f>B70+B69+B68+B67+B66+B65+B64+B63+B61+B62+B59+B58+B57+B56+B55+B54+B51+B50+B49+B48+B47+B46+B45+B44+B43+B42+B41+B40+B39+B38+B37+B36+B35</f>
        <v>78693022</v>
      </c>
      <c r="C34" s="19">
        <f>C35+C36+C37+C38+C39+C40+C41+C42+C43+C44+C45+C46+C47+C48+C49+C50+C51+C54+C55+C56+C57+C58+C59+C61+C62+C63+C64+C65+C66+C67+C68+C69+C70</f>
        <v>-170000</v>
      </c>
      <c r="D34" s="19">
        <f>+D35+D36+D37+D38+D39+D40+D41+D42+D44+D43+D45+D46+D47+D48+D49+D50+D51+D52+D53+D54+D55+D56+D57+D58+D59+D60+D61+D62+D63+D64+D65+D66+D67+D68+D69+D70</f>
        <v>77964022</v>
      </c>
      <c r="E34" s="19">
        <f>+E35+E36+E39+E47+E48+E53+E55+E56+E59+E60+E66+E70</f>
        <v>9104667.370000001</v>
      </c>
      <c r="F34" s="19">
        <f>F35+F36+F37+F38+F39+F41+F40+F42+F43+F44+F45+F46+F47+F48+F49+F50+F51+F54+F55+F56+F57+F58+F59+F61+F62+F63+F64+F65+F66+F67+F68+F69+F70+F52+F53+F60</f>
        <v>54013124.740000002</v>
      </c>
    </row>
    <row r="35" spans="1:7" x14ac:dyDescent="0.25">
      <c r="A35" s="3" t="s">
        <v>21</v>
      </c>
      <c r="B35" s="5">
        <v>33833019</v>
      </c>
      <c r="C35" s="5">
        <v>0</v>
      </c>
      <c r="D35" s="4">
        <v>33833019</v>
      </c>
      <c r="E35" s="18">
        <v>5634155</v>
      </c>
      <c r="F35" s="20">
        <f t="shared" si="0"/>
        <v>28198864</v>
      </c>
    </row>
    <row r="36" spans="1:7" x14ac:dyDescent="0.25">
      <c r="A36" s="3" t="s">
        <v>22</v>
      </c>
      <c r="B36" s="5">
        <v>400000</v>
      </c>
      <c r="C36" s="5">
        <v>0</v>
      </c>
      <c r="D36" s="4">
        <v>400000</v>
      </c>
      <c r="E36" s="4">
        <v>292640</v>
      </c>
      <c r="F36" s="20">
        <f t="shared" si="0"/>
        <v>107360</v>
      </c>
    </row>
    <row r="37" spans="1:7" x14ac:dyDescent="0.25">
      <c r="A37" s="3" t="s">
        <v>23</v>
      </c>
      <c r="B37" s="5">
        <v>50000</v>
      </c>
      <c r="C37" s="5">
        <v>0</v>
      </c>
      <c r="D37" s="4">
        <v>50000</v>
      </c>
      <c r="E37" s="4">
        <v>0</v>
      </c>
      <c r="F37" s="20">
        <f t="shared" si="0"/>
        <v>50000</v>
      </c>
    </row>
    <row r="38" spans="1:7" x14ac:dyDescent="0.25">
      <c r="A38" s="3" t="s">
        <v>77</v>
      </c>
      <c r="B38" s="5">
        <v>300000</v>
      </c>
      <c r="C38" s="5">
        <v>0</v>
      </c>
      <c r="D38" s="4">
        <v>300000</v>
      </c>
      <c r="E38" s="4">
        <v>0</v>
      </c>
      <c r="F38" s="20">
        <f t="shared" si="0"/>
        <v>300000</v>
      </c>
    </row>
    <row r="39" spans="1:7" x14ac:dyDescent="0.25">
      <c r="A39" s="3" t="s">
        <v>24</v>
      </c>
      <c r="B39" s="5">
        <v>1500000</v>
      </c>
      <c r="C39" s="5">
        <v>0</v>
      </c>
      <c r="D39" s="4">
        <v>719000</v>
      </c>
      <c r="E39" s="4">
        <v>182310</v>
      </c>
      <c r="F39" s="20">
        <v>412495</v>
      </c>
      <c r="G39" s="20"/>
    </row>
    <row r="40" spans="1:7" x14ac:dyDescent="0.25">
      <c r="A40" s="3" t="s">
        <v>25</v>
      </c>
      <c r="B40" s="5">
        <v>11000000</v>
      </c>
      <c r="C40" s="5">
        <v>0</v>
      </c>
      <c r="D40" s="4">
        <v>10092000</v>
      </c>
      <c r="E40" s="4">
        <v>0</v>
      </c>
      <c r="F40" s="20">
        <v>7203950</v>
      </c>
    </row>
    <row r="41" spans="1:7" x14ac:dyDescent="0.25">
      <c r="A41" s="3" t="s">
        <v>26</v>
      </c>
      <c r="B41" s="5">
        <v>10400000</v>
      </c>
      <c r="C41" s="5">
        <v>0</v>
      </c>
      <c r="D41" s="4">
        <v>10400000</v>
      </c>
      <c r="E41" s="4">
        <v>0</v>
      </c>
      <c r="F41" s="20">
        <v>8076580</v>
      </c>
      <c r="G41" s="18"/>
    </row>
    <row r="42" spans="1:7" x14ac:dyDescent="0.25">
      <c r="A42" s="3" t="s">
        <v>27</v>
      </c>
      <c r="B42" s="5">
        <v>450000</v>
      </c>
      <c r="C42" s="5">
        <v>0</v>
      </c>
      <c r="D42" s="4">
        <v>450000</v>
      </c>
      <c r="E42" s="4">
        <v>0</v>
      </c>
      <c r="F42" s="20">
        <v>366574</v>
      </c>
    </row>
    <row r="43" spans="1:7" x14ac:dyDescent="0.25">
      <c r="A43" s="3" t="s">
        <v>28</v>
      </c>
      <c r="B43" s="5">
        <v>300000</v>
      </c>
      <c r="C43" s="5">
        <v>0</v>
      </c>
      <c r="D43" s="4">
        <v>300000</v>
      </c>
      <c r="E43" s="4">
        <v>0</v>
      </c>
      <c r="F43" s="20">
        <v>135036</v>
      </c>
    </row>
    <row r="44" spans="1:7" x14ac:dyDescent="0.25">
      <c r="A44" s="3" t="s">
        <v>76</v>
      </c>
      <c r="B44" s="5">
        <v>250000</v>
      </c>
      <c r="C44" s="5">
        <v>0</v>
      </c>
      <c r="D44" s="4">
        <v>250000</v>
      </c>
      <c r="E44" s="4">
        <v>0</v>
      </c>
      <c r="F44" s="20">
        <v>228583</v>
      </c>
    </row>
    <row r="45" spans="1:7" x14ac:dyDescent="0.25">
      <c r="A45" s="3" t="s">
        <v>29</v>
      </c>
      <c r="B45" s="5">
        <v>150000</v>
      </c>
      <c r="C45" s="5">
        <v>0</v>
      </c>
      <c r="D45" s="4">
        <v>150000</v>
      </c>
      <c r="E45" s="4">
        <v>0</v>
      </c>
      <c r="F45" s="20">
        <f t="shared" si="0"/>
        <v>150000</v>
      </c>
    </row>
    <row r="46" spans="1:7" x14ac:dyDescent="0.25">
      <c r="A46" s="3" t="s">
        <v>59</v>
      </c>
      <c r="B46" s="5">
        <v>540000</v>
      </c>
      <c r="C46" s="5">
        <v>0</v>
      </c>
      <c r="D46" s="4">
        <v>440000</v>
      </c>
      <c r="E46" s="4">
        <v>0</v>
      </c>
      <c r="F46" s="20">
        <f t="shared" si="0"/>
        <v>440000</v>
      </c>
    </row>
    <row r="47" spans="1:7" x14ac:dyDescent="0.25">
      <c r="A47" s="3" t="s">
        <v>30</v>
      </c>
      <c r="B47" s="5">
        <v>400000</v>
      </c>
      <c r="C47" s="5">
        <v>0</v>
      </c>
      <c r="D47" s="4">
        <v>400000</v>
      </c>
      <c r="E47" s="4">
        <v>40120</v>
      </c>
      <c r="F47" s="20">
        <f t="shared" si="0"/>
        <v>359880</v>
      </c>
    </row>
    <row r="48" spans="1:7" x14ac:dyDescent="0.25">
      <c r="A48" s="3" t="s">
        <v>31</v>
      </c>
      <c r="B48" s="5">
        <v>300000</v>
      </c>
      <c r="C48" s="5">
        <v>0</v>
      </c>
      <c r="D48" s="4">
        <v>300000</v>
      </c>
      <c r="E48" s="4">
        <v>117494.82</v>
      </c>
      <c r="F48" s="20">
        <v>135954.18</v>
      </c>
    </row>
    <row r="49" spans="1:6" x14ac:dyDescent="0.25">
      <c r="A49" s="3" t="s">
        <v>32</v>
      </c>
      <c r="B49" s="5">
        <v>200000</v>
      </c>
      <c r="C49" s="5">
        <v>0</v>
      </c>
      <c r="D49" s="4">
        <v>200000</v>
      </c>
      <c r="E49" s="4">
        <v>0</v>
      </c>
      <c r="F49" s="20">
        <f t="shared" si="0"/>
        <v>200000</v>
      </c>
    </row>
    <row r="50" spans="1:6" x14ac:dyDescent="0.25">
      <c r="A50" s="3" t="s">
        <v>60</v>
      </c>
      <c r="B50" s="5">
        <v>100000</v>
      </c>
      <c r="C50" s="5">
        <v>0</v>
      </c>
      <c r="D50" s="4">
        <v>100000</v>
      </c>
      <c r="E50" s="4">
        <v>0</v>
      </c>
      <c r="F50" s="40">
        <f t="shared" si="0"/>
        <v>100000</v>
      </c>
    </row>
    <row r="51" spans="1:6" x14ac:dyDescent="0.25">
      <c r="A51" s="36" t="s">
        <v>33</v>
      </c>
      <c r="B51" s="37">
        <v>200000</v>
      </c>
      <c r="C51" s="37">
        <v>0</v>
      </c>
      <c r="D51" s="38">
        <v>200000</v>
      </c>
      <c r="E51" s="38">
        <v>0</v>
      </c>
      <c r="F51" s="41">
        <f t="shared" si="0"/>
        <v>200000</v>
      </c>
    </row>
    <row r="52" spans="1:6" x14ac:dyDescent="0.25">
      <c r="A52" s="36" t="s">
        <v>103</v>
      </c>
      <c r="B52" s="37">
        <v>0</v>
      </c>
      <c r="C52" s="37">
        <v>30000</v>
      </c>
      <c r="D52" s="38">
        <v>30000</v>
      </c>
      <c r="E52" s="38">
        <v>0</v>
      </c>
      <c r="F52" s="41">
        <v>26318.400000000001</v>
      </c>
    </row>
    <row r="53" spans="1:6" x14ac:dyDescent="0.25">
      <c r="A53" s="36" t="s">
        <v>104</v>
      </c>
      <c r="B53" s="37">
        <v>0</v>
      </c>
      <c r="C53" s="37">
        <v>1100000</v>
      </c>
      <c r="D53" s="38">
        <v>1100000</v>
      </c>
      <c r="E53" s="38">
        <v>902841.53</v>
      </c>
      <c r="F53" s="41">
        <v>194785.49</v>
      </c>
    </row>
    <row r="54" spans="1:6" x14ac:dyDescent="0.25">
      <c r="A54" s="3" t="s">
        <v>34</v>
      </c>
      <c r="B54" s="5">
        <v>100000</v>
      </c>
      <c r="C54" s="5">
        <v>0</v>
      </c>
      <c r="D54" s="4">
        <v>100000</v>
      </c>
      <c r="E54" s="4">
        <v>0</v>
      </c>
      <c r="F54" s="20">
        <f t="shared" si="0"/>
        <v>100000</v>
      </c>
    </row>
    <row r="55" spans="1:6" x14ac:dyDescent="0.25">
      <c r="A55" s="3" t="s">
        <v>35</v>
      </c>
      <c r="B55" s="5">
        <v>9840000</v>
      </c>
      <c r="C55" s="5">
        <v>0</v>
      </c>
      <c r="D55" s="4">
        <v>9840000</v>
      </c>
      <c r="E55" s="4">
        <v>1700000</v>
      </c>
      <c r="F55" s="20">
        <v>-360000</v>
      </c>
    </row>
    <row r="56" spans="1:6" x14ac:dyDescent="0.25">
      <c r="A56" s="3" t="s">
        <v>36</v>
      </c>
      <c r="B56" s="5">
        <v>960000</v>
      </c>
      <c r="C56" s="5">
        <v>360000</v>
      </c>
      <c r="D56" s="4">
        <v>1320000</v>
      </c>
      <c r="E56" s="4">
        <v>73793.5</v>
      </c>
      <c r="F56" s="20">
        <f t="shared" si="0"/>
        <v>1246206.5</v>
      </c>
    </row>
    <row r="57" spans="1:6" x14ac:dyDescent="0.25">
      <c r="A57" s="3" t="s">
        <v>51</v>
      </c>
      <c r="B57" s="5">
        <v>125000</v>
      </c>
      <c r="C57" s="5">
        <v>0</v>
      </c>
      <c r="D57" s="4">
        <v>125000</v>
      </c>
      <c r="E57" s="23">
        <v>0</v>
      </c>
      <c r="F57" s="20">
        <v>-61364.480000000003</v>
      </c>
    </row>
    <row r="58" spans="1:6" ht="30" x14ac:dyDescent="0.25">
      <c r="A58" s="3" t="s">
        <v>37</v>
      </c>
      <c r="B58" s="5">
        <v>300000</v>
      </c>
      <c r="C58" s="5">
        <v>0</v>
      </c>
      <c r="D58" s="4">
        <v>300000</v>
      </c>
      <c r="E58" s="4"/>
      <c r="F58" s="20">
        <v>249732</v>
      </c>
    </row>
    <row r="59" spans="1:6" ht="30" x14ac:dyDescent="0.25">
      <c r="A59" s="3" t="s">
        <v>38</v>
      </c>
      <c r="B59" s="5">
        <v>800000</v>
      </c>
      <c r="C59" s="5">
        <v>0</v>
      </c>
      <c r="D59" s="4">
        <v>800000</v>
      </c>
      <c r="E59" s="4">
        <v>62271.48</v>
      </c>
      <c r="F59" s="20">
        <f t="shared" si="0"/>
        <v>737728.52</v>
      </c>
    </row>
    <row r="60" spans="1:6" x14ac:dyDescent="0.25">
      <c r="A60" s="3" t="s">
        <v>105</v>
      </c>
      <c r="B60" s="5">
        <v>0</v>
      </c>
      <c r="C60" s="5">
        <v>100000</v>
      </c>
      <c r="D60" s="4">
        <v>100000</v>
      </c>
      <c r="E60" s="4">
        <v>2495.79</v>
      </c>
      <c r="F60" s="20">
        <v>76358.61</v>
      </c>
    </row>
    <row r="61" spans="1:6" x14ac:dyDescent="0.25">
      <c r="A61" s="3" t="s">
        <v>39</v>
      </c>
      <c r="B61" s="5">
        <v>800000</v>
      </c>
      <c r="C61" s="5">
        <v>0</v>
      </c>
      <c r="D61" s="4">
        <v>800000</v>
      </c>
      <c r="E61" s="4">
        <v>0</v>
      </c>
      <c r="F61" s="20">
        <v>657444.19999999995</v>
      </c>
    </row>
    <row r="62" spans="1:6" x14ac:dyDescent="0.25">
      <c r="A62" s="3" t="s">
        <v>40</v>
      </c>
      <c r="B62" s="5">
        <v>800000</v>
      </c>
      <c r="C62" s="5">
        <v>0</v>
      </c>
      <c r="D62" s="4">
        <v>800000</v>
      </c>
      <c r="E62" s="4">
        <v>0</v>
      </c>
      <c r="F62" s="20">
        <v>660270.30000000005</v>
      </c>
    </row>
    <row r="63" spans="1:6" ht="30" x14ac:dyDescent="0.25">
      <c r="A63" s="3" t="s">
        <v>61</v>
      </c>
      <c r="B63" s="5">
        <v>1195003</v>
      </c>
      <c r="C63" s="5">
        <v>-530000</v>
      </c>
      <c r="D63" s="4">
        <v>665003</v>
      </c>
      <c r="E63" s="4">
        <v>0</v>
      </c>
      <c r="F63" s="20">
        <f t="shared" ref="F63:F87" si="1">D63-E63</f>
        <v>665003</v>
      </c>
    </row>
    <row r="64" spans="1:6" ht="30" x14ac:dyDescent="0.25">
      <c r="A64" s="3" t="s">
        <v>62</v>
      </c>
      <c r="B64" s="5">
        <v>100000</v>
      </c>
      <c r="C64" s="5">
        <v>0</v>
      </c>
      <c r="D64" s="4">
        <v>100000</v>
      </c>
      <c r="E64" s="4">
        <v>0</v>
      </c>
      <c r="F64" s="20">
        <f t="shared" si="1"/>
        <v>100000</v>
      </c>
    </row>
    <row r="65" spans="1:6" x14ac:dyDescent="0.25">
      <c r="A65" s="3" t="s">
        <v>63</v>
      </c>
      <c r="B65" s="5">
        <v>450000</v>
      </c>
      <c r="C65" s="5">
        <v>0</v>
      </c>
      <c r="D65" s="4">
        <v>450000</v>
      </c>
      <c r="E65" s="4">
        <v>0</v>
      </c>
      <c r="F65" s="20">
        <f t="shared" si="1"/>
        <v>450000</v>
      </c>
    </row>
    <row r="66" spans="1:6" x14ac:dyDescent="0.25">
      <c r="A66" s="3" t="s">
        <v>41</v>
      </c>
      <c r="B66" s="5">
        <v>450000</v>
      </c>
      <c r="C66" s="5">
        <v>0</v>
      </c>
      <c r="D66" s="4">
        <v>450000</v>
      </c>
      <c r="E66" s="4">
        <v>70786.25</v>
      </c>
      <c r="F66" s="20">
        <v>376879.71</v>
      </c>
    </row>
    <row r="67" spans="1:6" x14ac:dyDescent="0.25">
      <c r="A67" s="3" t="s">
        <v>42</v>
      </c>
      <c r="B67" s="5">
        <v>500000</v>
      </c>
      <c r="C67" s="5">
        <v>0</v>
      </c>
      <c r="D67" s="4">
        <v>500000</v>
      </c>
      <c r="E67" s="4">
        <v>0</v>
      </c>
      <c r="F67" s="20">
        <v>443506.4</v>
      </c>
    </row>
    <row r="68" spans="1:6" x14ac:dyDescent="0.25">
      <c r="A68" s="3" t="s">
        <v>64</v>
      </c>
      <c r="B68" s="5">
        <v>100000</v>
      </c>
      <c r="C68" s="5">
        <v>0</v>
      </c>
      <c r="D68" s="4">
        <v>100000</v>
      </c>
      <c r="E68" s="4">
        <v>0</v>
      </c>
      <c r="F68" s="20">
        <f t="shared" si="1"/>
        <v>100000</v>
      </c>
    </row>
    <row r="69" spans="1:6" x14ac:dyDescent="0.25">
      <c r="A69" s="24" t="s">
        <v>87</v>
      </c>
      <c r="B69" s="5">
        <v>1500000</v>
      </c>
      <c r="C69" s="5">
        <v>0</v>
      </c>
      <c r="D69" s="5">
        <v>1500000</v>
      </c>
      <c r="E69" s="4">
        <v>0</v>
      </c>
      <c r="F69" s="20">
        <f t="shared" si="1"/>
        <v>1500000</v>
      </c>
    </row>
    <row r="70" spans="1:6" x14ac:dyDescent="0.25">
      <c r="A70" s="3" t="s">
        <v>65</v>
      </c>
      <c r="B70" s="5">
        <v>300000</v>
      </c>
      <c r="C70" s="5">
        <v>0</v>
      </c>
      <c r="D70" s="5">
        <v>300000</v>
      </c>
      <c r="E70" s="4">
        <v>25759</v>
      </c>
      <c r="F70" s="20">
        <v>184979.91</v>
      </c>
    </row>
    <row r="71" spans="1:6" x14ac:dyDescent="0.25">
      <c r="A71" s="3"/>
      <c r="B71" s="5"/>
      <c r="C71" s="5"/>
      <c r="D71" s="4"/>
      <c r="E71" s="4"/>
      <c r="F71" s="20"/>
    </row>
    <row r="72" spans="1:6" x14ac:dyDescent="0.25">
      <c r="A72" s="11" t="s">
        <v>5</v>
      </c>
      <c r="B72" s="12">
        <f>B73+B74+B75+B76+B77+B78+B79+B80+B82+B84+B85+B83</f>
        <v>4101644</v>
      </c>
      <c r="C72" s="12">
        <f>C73+C74+C75+C77+C76+C78+C79+C80+C82+C83+C84+C85+C86+C87</f>
        <v>0</v>
      </c>
      <c r="D72" s="12">
        <f>D73+D74+D75+D76+D77+D78+D79+D80+D82+D84+D85+D83+D81</f>
        <v>4651644</v>
      </c>
      <c r="E72" s="19">
        <f>E81</f>
        <v>187500.03</v>
      </c>
      <c r="F72" s="26">
        <f>F73+F74+F75+F76+F77+F78+F79+F80+F82+F84+F85+F87+F83+F81</f>
        <v>2511182.2100000004</v>
      </c>
    </row>
    <row r="73" spans="1:6" x14ac:dyDescent="0.25">
      <c r="A73" s="3" t="s">
        <v>43</v>
      </c>
      <c r="B73" s="4">
        <v>550000</v>
      </c>
      <c r="C73" s="4">
        <v>0</v>
      </c>
      <c r="D73" s="4">
        <v>550000</v>
      </c>
      <c r="E73" s="4">
        <v>0</v>
      </c>
      <c r="F73" s="20">
        <v>-391677.76</v>
      </c>
    </row>
    <row r="74" spans="1:6" x14ac:dyDescent="0.25">
      <c r="A74" s="3" t="s">
        <v>66</v>
      </c>
      <c r="B74" s="4">
        <v>200000</v>
      </c>
      <c r="C74" s="4">
        <v>0</v>
      </c>
      <c r="D74" s="4">
        <v>200000</v>
      </c>
      <c r="E74" s="4">
        <v>0</v>
      </c>
      <c r="F74" s="20">
        <f t="shared" si="1"/>
        <v>200000</v>
      </c>
    </row>
    <row r="75" spans="1:6" ht="30" x14ac:dyDescent="0.25">
      <c r="A75" s="3" t="s">
        <v>44</v>
      </c>
      <c r="B75" s="4">
        <v>700000</v>
      </c>
      <c r="C75" s="4">
        <v>0</v>
      </c>
      <c r="D75" s="4">
        <v>700000</v>
      </c>
      <c r="E75" s="4">
        <v>0</v>
      </c>
      <c r="F75" s="20">
        <f t="shared" si="1"/>
        <v>700000</v>
      </c>
    </row>
    <row r="76" spans="1:6" x14ac:dyDescent="0.25">
      <c r="A76" s="3" t="s">
        <v>45</v>
      </c>
      <c r="B76" s="4">
        <v>400000</v>
      </c>
      <c r="C76" s="4">
        <v>0</v>
      </c>
      <c r="D76" s="4">
        <v>400000</v>
      </c>
      <c r="E76" s="4">
        <v>0</v>
      </c>
      <c r="F76" s="20">
        <v>355160</v>
      </c>
    </row>
    <row r="77" spans="1:6" ht="30" x14ac:dyDescent="0.25">
      <c r="A77" s="3" t="s">
        <v>67</v>
      </c>
      <c r="B77" s="4">
        <v>100000</v>
      </c>
      <c r="C77" s="4">
        <v>0</v>
      </c>
      <c r="D77" s="4">
        <v>100000</v>
      </c>
      <c r="E77" s="4">
        <v>0</v>
      </c>
      <c r="F77" s="20">
        <f t="shared" si="1"/>
        <v>100000</v>
      </c>
    </row>
    <row r="78" spans="1:6" x14ac:dyDescent="0.25">
      <c r="A78" s="3" t="s">
        <v>68</v>
      </c>
      <c r="B78" s="4">
        <v>400000</v>
      </c>
      <c r="C78" s="4">
        <v>0</v>
      </c>
      <c r="D78" s="4">
        <v>700000</v>
      </c>
      <c r="E78" s="4">
        <v>0</v>
      </c>
      <c r="F78" s="20">
        <v>0</v>
      </c>
    </row>
    <row r="79" spans="1:6" x14ac:dyDescent="0.25">
      <c r="A79" s="24" t="s">
        <v>69</v>
      </c>
      <c r="B79" s="4">
        <v>100000</v>
      </c>
      <c r="C79" s="4">
        <v>0</v>
      </c>
      <c r="D79" s="23">
        <v>100000</v>
      </c>
      <c r="E79" s="23">
        <v>0</v>
      </c>
      <c r="F79" s="20">
        <f t="shared" si="1"/>
        <v>100000</v>
      </c>
    </row>
    <row r="80" spans="1:6" x14ac:dyDescent="0.25">
      <c r="A80" s="24" t="s">
        <v>70</v>
      </c>
      <c r="B80" s="4">
        <v>100000</v>
      </c>
      <c r="C80" s="4">
        <v>0</v>
      </c>
      <c r="D80" s="23">
        <v>100000</v>
      </c>
      <c r="E80" s="23">
        <v>0</v>
      </c>
      <c r="F80" s="20">
        <f t="shared" si="1"/>
        <v>100000</v>
      </c>
    </row>
    <row r="81" spans="1:6" x14ac:dyDescent="0.25">
      <c r="A81" s="24" t="s">
        <v>107</v>
      </c>
      <c r="B81" s="4">
        <v>0</v>
      </c>
      <c r="C81" s="4">
        <v>250000</v>
      </c>
      <c r="D81" s="23">
        <v>250000</v>
      </c>
      <c r="E81" s="23">
        <v>187500.03</v>
      </c>
      <c r="F81" s="20">
        <v>-203944.03</v>
      </c>
    </row>
    <row r="82" spans="1:6" ht="30" x14ac:dyDescent="0.25">
      <c r="A82" s="24" t="s">
        <v>71</v>
      </c>
      <c r="B82" s="4">
        <v>551644</v>
      </c>
      <c r="C82" s="4">
        <v>0</v>
      </c>
      <c r="D82" s="23">
        <v>551644</v>
      </c>
      <c r="E82" s="23">
        <v>0</v>
      </c>
      <c r="F82" s="20">
        <f t="shared" si="1"/>
        <v>551644</v>
      </c>
    </row>
    <row r="83" spans="1:6" x14ac:dyDescent="0.25">
      <c r="A83" s="24" t="s">
        <v>86</v>
      </c>
      <c r="B83" s="4">
        <v>100000</v>
      </c>
      <c r="C83" s="4">
        <v>0</v>
      </c>
      <c r="D83" s="23">
        <v>100000</v>
      </c>
      <c r="E83" s="23">
        <v>0</v>
      </c>
      <c r="F83" s="20">
        <f t="shared" si="1"/>
        <v>100000</v>
      </c>
    </row>
    <row r="84" spans="1:6" x14ac:dyDescent="0.25">
      <c r="A84" s="3" t="s">
        <v>46</v>
      </c>
      <c r="B84" s="4">
        <v>500000</v>
      </c>
      <c r="C84" s="4">
        <v>0</v>
      </c>
      <c r="D84" s="4">
        <v>500000</v>
      </c>
      <c r="E84" s="4">
        <v>0</v>
      </c>
      <c r="F84" s="20">
        <f t="shared" si="1"/>
        <v>500000</v>
      </c>
    </row>
    <row r="85" spans="1:6" x14ac:dyDescent="0.25">
      <c r="A85" s="3" t="s">
        <v>72</v>
      </c>
      <c r="B85" s="4">
        <v>400000</v>
      </c>
      <c r="C85" s="4">
        <v>0</v>
      </c>
      <c r="D85" s="4">
        <v>400000</v>
      </c>
      <c r="E85" s="4">
        <v>0</v>
      </c>
      <c r="F85" s="20">
        <f t="shared" si="1"/>
        <v>400000</v>
      </c>
    </row>
    <row r="86" spans="1:6" x14ac:dyDescent="0.25">
      <c r="A86" s="3"/>
      <c r="B86" s="4"/>
      <c r="C86" s="4"/>
      <c r="D86" s="4"/>
      <c r="E86" s="4"/>
      <c r="F86" s="20"/>
    </row>
    <row r="87" spans="1:6" x14ac:dyDescent="0.25">
      <c r="A87" s="3"/>
      <c r="B87" s="3"/>
      <c r="C87" s="3"/>
      <c r="D87" s="4"/>
      <c r="E87" s="4"/>
      <c r="F87" s="20">
        <f t="shared" si="1"/>
        <v>0</v>
      </c>
    </row>
    <row r="88" spans="1:6" x14ac:dyDescent="0.25">
      <c r="A88" s="25" t="s">
        <v>73</v>
      </c>
      <c r="B88" s="27">
        <v>8000000</v>
      </c>
      <c r="C88" s="12">
        <f>C89</f>
        <v>0</v>
      </c>
      <c r="D88" s="12">
        <f>D89</f>
        <v>8000000</v>
      </c>
      <c r="E88" s="12">
        <f>E89</f>
        <v>0</v>
      </c>
      <c r="F88" s="26">
        <f>F89</f>
        <v>6171314</v>
      </c>
    </row>
    <row r="89" spans="1:6" x14ac:dyDescent="0.25">
      <c r="A89" s="3" t="s">
        <v>74</v>
      </c>
      <c r="B89" s="4">
        <v>8000000</v>
      </c>
      <c r="C89" s="4"/>
      <c r="D89" s="4">
        <v>8000000</v>
      </c>
      <c r="E89" s="4">
        <v>0</v>
      </c>
      <c r="F89" s="20">
        <v>6171314</v>
      </c>
    </row>
    <row r="90" spans="1:6" x14ac:dyDescent="0.25">
      <c r="A90" s="14" t="s">
        <v>47</v>
      </c>
      <c r="B90" s="14"/>
      <c r="C90" s="14"/>
      <c r="D90" s="15"/>
      <c r="E90" s="21"/>
      <c r="F90" s="21"/>
    </row>
    <row r="91" spans="1:6" x14ac:dyDescent="0.25">
      <c r="A91" s="16" t="s">
        <v>9</v>
      </c>
      <c r="B91" s="16"/>
      <c r="C91" s="16"/>
      <c r="D91" s="7"/>
    </row>
    <row r="92" spans="1:6" x14ac:dyDescent="0.25">
      <c r="A92" s="16"/>
      <c r="B92" s="16"/>
      <c r="C92" s="16"/>
      <c r="D92" s="7"/>
    </row>
    <row r="93" spans="1:6" x14ac:dyDescent="0.25">
      <c r="A93" s="6" t="s">
        <v>80</v>
      </c>
      <c r="B93" s="16"/>
      <c r="C93" s="16"/>
      <c r="D93" s="7"/>
      <c r="F93" s="20"/>
    </row>
    <row r="94" spans="1:6" x14ac:dyDescent="0.25">
      <c r="A94" s="6"/>
      <c r="B94" s="16"/>
      <c r="C94" s="16"/>
      <c r="D94" s="7"/>
    </row>
    <row r="95" spans="1:6" x14ac:dyDescent="0.25">
      <c r="A95" s="28" t="s">
        <v>88</v>
      </c>
      <c r="B95" s="16"/>
      <c r="C95" s="16"/>
      <c r="D95" s="7"/>
    </row>
    <row r="96" spans="1:6" x14ac:dyDescent="0.25">
      <c r="A96" s="16"/>
      <c r="B96" s="16"/>
      <c r="C96" s="16"/>
      <c r="D96" s="7"/>
    </row>
    <row r="97" spans="1:7" x14ac:dyDescent="0.25">
      <c r="A97" s="29" t="s">
        <v>81</v>
      </c>
      <c r="B97" s="16"/>
      <c r="C97" s="16"/>
      <c r="D97" s="7"/>
    </row>
    <row r="98" spans="1:7" x14ac:dyDescent="0.25">
      <c r="A98" s="16"/>
      <c r="B98" s="16"/>
      <c r="C98" s="16"/>
      <c r="D98" s="7"/>
    </row>
    <row r="99" spans="1:7" x14ac:dyDescent="0.25">
      <c r="A99" s="29" t="s">
        <v>82</v>
      </c>
      <c r="B99" s="6"/>
      <c r="C99" s="6"/>
      <c r="D99" s="6"/>
    </row>
    <row r="100" spans="1:7" x14ac:dyDescent="0.25">
      <c r="A100" s="29" t="s">
        <v>83</v>
      </c>
      <c r="B100" s="6"/>
      <c r="C100" s="6"/>
      <c r="D100" s="6"/>
    </row>
    <row r="101" spans="1:7" x14ac:dyDescent="0.25">
      <c r="A101" s="29" t="s">
        <v>84</v>
      </c>
      <c r="B101" s="6"/>
      <c r="C101" s="6"/>
      <c r="D101" s="6"/>
    </row>
    <row r="102" spans="1:7" x14ac:dyDescent="0.25">
      <c r="A102" s="29"/>
      <c r="B102" s="6"/>
      <c r="C102" s="6"/>
      <c r="D102" s="6"/>
    </row>
    <row r="103" spans="1:7" x14ac:dyDescent="0.25">
      <c r="A103" s="29"/>
      <c r="B103" s="6"/>
      <c r="C103" s="6"/>
      <c r="D103" s="6"/>
    </row>
    <row r="104" spans="1:7" x14ac:dyDescent="0.25">
      <c r="A104" s="30"/>
      <c r="B104" s="31"/>
      <c r="C104" s="31"/>
      <c r="D104" s="31"/>
      <c r="E104" s="32"/>
      <c r="F104" s="32"/>
      <c r="G104" s="32"/>
    </row>
    <row r="105" spans="1:7" x14ac:dyDescent="0.25">
      <c r="A105" s="33" t="s">
        <v>79</v>
      </c>
      <c r="B105" s="33"/>
      <c r="C105" s="33"/>
      <c r="D105" s="34"/>
      <c r="E105" s="32"/>
      <c r="F105" s="32"/>
      <c r="G105" s="32"/>
    </row>
    <row r="106" spans="1:7" x14ac:dyDescent="0.25">
      <c r="A106" s="35" t="s">
        <v>78</v>
      </c>
      <c r="B106" s="35"/>
      <c r="C106" s="35"/>
      <c r="D106" s="35"/>
      <c r="E106" s="32"/>
      <c r="F106" s="32"/>
      <c r="G106" s="32"/>
    </row>
    <row r="107" spans="1:7" x14ac:dyDescent="0.25">
      <c r="A107" s="35" t="s">
        <v>49</v>
      </c>
      <c r="B107" s="35"/>
      <c r="C107" s="35"/>
      <c r="D107" s="35"/>
      <c r="E107" s="32"/>
      <c r="F107" s="32"/>
      <c r="G107" s="32"/>
    </row>
    <row r="108" spans="1:7" x14ac:dyDescent="0.25">
      <c r="A108" s="33" t="s">
        <v>50</v>
      </c>
      <c r="B108" s="33"/>
      <c r="C108" s="33"/>
      <c r="D108" s="33"/>
      <c r="E108" s="32"/>
      <c r="F108" s="32"/>
      <c r="G108" s="32"/>
    </row>
    <row r="109" spans="1:7" x14ac:dyDescent="0.25">
      <c r="A109" s="32"/>
      <c r="B109" s="32"/>
      <c r="C109" s="32"/>
      <c r="D109" s="32"/>
      <c r="E109" s="32"/>
      <c r="F109" s="32"/>
      <c r="G109" s="32"/>
    </row>
    <row r="110" spans="1:7" x14ac:dyDescent="0.25">
      <c r="A110" s="32"/>
      <c r="B110" s="32"/>
      <c r="C110" s="32"/>
      <c r="D110" s="32"/>
      <c r="E110" s="32"/>
      <c r="F110" s="32"/>
      <c r="G110" s="32"/>
    </row>
    <row r="111" spans="1:7" x14ac:dyDescent="0.25">
      <c r="A111" s="22"/>
      <c r="B111" s="22"/>
      <c r="C111" s="22"/>
    </row>
  </sheetData>
  <mergeCells count="4"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scale="75" orientation="landscape" r:id="rId1"/>
  <rowBreaks count="2" manualBreakCount="2">
    <brk id="33" max="10" man="1"/>
    <brk id="71" max="10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F99"/>
  <sheetViews>
    <sheetView tabSelected="1" workbookViewId="0">
      <selection activeCell="F18" sqref="F18"/>
    </sheetView>
  </sheetViews>
  <sheetFormatPr baseColWidth="10" defaultRowHeight="15" x14ac:dyDescent="0.25"/>
  <cols>
    <col min="1" max="1" width="61.140625" customWidth="1"/>
    <col min="2" max="2" width="19.28515625" style="18" customWidth="1"/>
    <col min="3" max="3" width="15.85546875" style="18" customWidth="1"/>
    <col min="4" max="4" width="17.5703125" style="18" customWidth="1"/>
    <col min="6" max="6" width="15.140625" bestFit="1" customWidth="1"/>
  </cols>
  <sheetData>
    <row r="5" spans="1:6" ht="15.75" x14ac:dyDescent="0.25">
      <c r="A5" s="67" t="s">
        <v>7</v>
      </c>
      <c r="B5" s="67"/>
      <c r="C5" s="67"/>
      <c r="D5" s="67"/>
    </row>
    <row r="6" spans="1:6" ht="15.75" x14ac:dyDescent="0.25">
      <c r="A6" s="68" t="s">
        <v>8</v>
      </c>
      <c r="B6" s="68"/>
      <c r="C6" s="68"/>
      <c r="D6" s="68"/>
    </row>
    <row r="7" spans="1:6" x14ac:dyDescent="0.25">
      <c r="A7" s="66" t="s">
        <v>109</v>
      </c>
      <c r="B7" s="66"/>
      <c r="C7" s="66"/>
      <c r="D7" s="66"/>
    </row>
    <row r="8" spans="1:6" x14ac:dyDescent="0.25">
      <c r="A8" s="69" t="s">
        <v>94</v>
      </c>
      <c r="B8" s="69"/>
      <c r="C8" s="69"/>
      <c r="D8" s="69"/>
      <c r="E8" s="50"/>
      <c r="F8" s="50"/>
    </row>
    <row r="9" spans="1:6" x14ac:dyDescent="0.25">
      <c r="A9" s="65" t="s">
        <v>93</v>
      </c>
      <c r="B9" s="65"/>
      <c r="C9" s="65"/>
      <c r="D9" s="65"/>
    </row>
    <row r="11" spans="1:6" ht="30" x14ac:dyDescent="0.25">
      <c r="A11" s="48" t="s">
        <v>0</v>
      </c>
      <c r="B11" s="49" t="s">
        <v>52</v>
      </c>
      <c r="C11" s="49" t="s">
        <v>53</v>
      </c>
      <c r="D11" s="49" t="s">
        <v>85</v>
      </c>
    </row>
    <row r="12" spans="1:6" x14ac:dyDescent="0.25">
      <c r="A12" s="44" t="s">
        <v>1</v>
      </c>
      <c r="B12" s="45">
        <v>332301706</v>
      </c>
      <c r="C12" s="45">
        <v>43739770.68</v>
      </c>
      <c r="D12" s="45">
        <v>269706907.67000002</v>
      </c>
      <c r="F12" s="20"/>
    </row>
    <row r="13" spans="1:6" x14ac:dyDescent="0.25">
      <c r="A13" s="46" t="s">
        <v>2</v>
      </c>
      <c r="B13" s="47">
        <v>231092040</v>
      </c>
      <c r="C13" s="47">
        <v>33652012.899999999</v>
      </c>
      <c r="D13" s="47">
        <v>197440027.09999999</v>
      </c>
    </row>
    <row r="14" spans="1:6" x14ac:dyDescent="0.25">
      <c r="A14" s="46" t="s">
        <v>10</v>
      </c>
      <c r="B14" s="47">
        <v>146581956</v>
      </c>
      <c r="C14" s="47">
        <v>21178473.399999999</v>
      </c>
      <c r="D14" s="47">
        <v>125403482.59999999</v>
      </c>
    </row>
    <row r="15" spans="1:6" x14ac:dyDescent="0.25">
      <c r="A15" s="46" t="s">
        <v>11</v>
      </c>
      <c r="B15" s="47">
        <v>10800000</v>
      </c>
      <c r="C15" s="47">
        <v>1800000</v>
      </c>
      <c r="D15" s="47">
        <v>9000000</v>
      </c>
    </row>
    <row r="16" spans="1:6" x14ac:dyDescent="0.25">
      <c r="A16" s="46" t="s">
        <v>54</v>
      </c>
      <c r="B16" s="47">
        <v>42906312</v>
      </c>
      <c r="C16" s="47">
        <v>8308052</v>
      </c>
      <c r="D16" s="47">
        <v>34598260</v>
      </c>
    </row>
    <row r="17" spans="1:4" x14ac:dyDescent="0.25">
      <c r="A17" s="46" t="s">
        <v>12</v>
      </c>
      <c r="B17" s="47">
        <v>15086637</v>
      </c>
      <c r="C17" s="47">
        <v>0</v>
      </c>
      <c r="D17" s="47">
        <v>15086637</v>
      </c>
    </row>
    <row r="18" spans="1:4" x14ac:dyDescent="0.25">
      <c r="A18" s="46" t="s">
        <v>13</v>
      </c>
      <c r="B18" s="47">
        <v>10094781</v>
      </c>
      <c r="C18" s="47">
        <v>1676750</v>
      </c>
      <c r="D18" s="47">
        <v>8418031</v>
      </c>
    </row>
    <row r="19" spans="1:4" x14ac:dyDescent="0.25">
      <c r="A19" s="46" t="s">
        <v>14</v>
      </c>
      <c r="B19" s="47">
        <v>4107479</v>
      </c>
      <c r="C19" s="47">
        <v>589040.88</v>
      </c>
      <c r="D19" s="47">
        <v>3518438.12</v>
      </c>
    </row>
    <row r="20" spans="1:4" x14ac:dyDescent="0.25">
      <c r="A20" s="46" t="s">
        <v>89</v>
      </c>
      <c r="B20" s="47">
        <v>1514875</v>
      </c>
      <c r="C20" s="47">
        <v>99696.62</v>
      </c>
      <c r="D20" s="47">
        <v>1415178.38</v>
      </c>
    </row>
    <row r="21" spans="1:4" x14ac:dyDescent="0.25">
      <c r="A21" s="46"/>
      <c r="B21" s="47"/>
      <c r="C21" s="47"/>
      <c r="D21" s="47"/>
    </row>
    <row r="22" spans="1:4" x14ac:dyDescent="0.25">
      <c r="A22" s="51" t="s">
        <v>3</v>
      </c>
      <c r="B22" s="52">
        <f>+B23+B24+B25+B26+B27+B28+B29+B30+B31+B32+B33+B34+B35+B36</f>
        <v>10594000</v>
      </c>
      <c r="C22" s="52">
        <f>+C23+C25+C26+C32</f>
        <v>795590.38</v>
      </c>
      <c r="D22" s="52">
        <f>+D23+D24+D25+D26+D27+D28+D29+D30+D31+D32+D33+D34+D35+D36</f>
        <v>9571259.620000001</v>
      </c>
    </row>
    <row r="23" spans="1:4" x14ac:dyDescent="0.25">
      <c r="A23" s="46" t="s">
        <v>15</v>
      </c>
      <c r="B23" s="47">
        <v>6469000</v>
      </c>
      <c r="C23" s="47">
        <v>638418.63</v>
      </c>
      <c r="D23" s="47">
        <v>5830581.3700000001</v>
      </c>
    </row>
    <row r="24" spans="1:4" x14ac:dyDescent="0.25">
      <c r="A24" s="46" t="s">
        <v>16</v>
      </c>
      <c r="B24" s="47">
        <v>200000</v>
      </c>
      <c r="C24" s="47">
        <v>0</v>
      </c>
      <c r="D24" s="47">
        <v>200000</v>
      </c>
    </row>
    <row r="25" spans="1:4" x14ac:dyDescent="0.25">
      <c r="A25" s="46" t="s">
        <v>55</v>
      </c>
      <c r="B25" s="47">
        <v>500000</v>
      </c>
      <c r="C25" s="47">
        <v>105267.8</v>
      </c>
      <c r="D25" s="47">
        <v>394732.2</v>
      </c>
    </row>
    <row r="26" spans="1:4" x14ac:dyDescent="0.25">
      <c r="A26" s="46" t="s">
        <v>17</v>
      </c>
      <c r="B26" s="47">
        <v>420000</v>
      </c>
      <c r="C26" s="47">
        <v>31253.95</v>
      </c>
      <c r="D26" s="47">
        <v>388746.05</v>
      </c>
    </row>
    <row r="27" spans="1:4" x14ac:dyDescent="0.25">
      <c r="A27" s="46" t="s">
        <v>56</v>
      </c>
      <c r="B27" s="47">
        <v>350000</v>
      </c>
      <c r="C27" s="47">
        <v>0</v>
      </c>
      <c r="D27" s="47">
        <v>350000</v>
      </c>
    </row>
    <row r="28" spans="1:4" x14ac:dyDescent="0.25">
      <c r="A28" s="46" t="s">
        <v>18</v>
      </c>
      <c r="B28" s="47">
        <v>130000</v>
      </c>
      <c r="C28" s="47">
        <v>0</v>
      </c>
      <c r="D28" s="47">
        <v>130000</v>
      </c>
    </row>
    <row r="29" spans="1:4" x14ac:dyDescent="0.25">
      <c r="A29" s="46" t="s">
        <v>90</v>
      </c>
      <c r="B29" s="47">
        <v>345000</v>
      </c>
      <c r="C29" s="47">
        <v>0</v>
      </c>
      <c r="D29" s="47">
        <v>345000</v>
      </c>
    </row>
    <row r="30" spans="1:4" x14ac:dyDescent="0.25">
      <c r="A30" s="46" t="s">
        <v>91</v>
      </c>
      <c r="B30" s="47">
        <v>30000</v>
      </c>
      <c r="C30" s="47">
        <v>0</v>
      </c>
      <c r="D30" s="47">
        <v>30000</v>
      </c>
    </row>
    <row r="31" spans="1:4" x14ac:dyDescent="0.25">
      <c r="A31" s="46" t="s">
        <v>19</v>
      </c>
      <c r="B31" s="47">
        <v>150000</v>
      </c>
      <c r="C31" s="47">
        <v>0</v>
      </c>
      <c r="D31" s="47">
        <v>150000</v>
      </c>
    </row>
    <row r="32" spans="1:4" x14ac:dyDescent="0.25">
      <c r="A32" s="46" t="s">
        <v>57</v>
      </c>
      <c r="B32" s="47">
        <v>600000</v>
      </c>
      <c r="C32" s="47">
        <v>20650</v>
      </c>
      <c r="D32" s="47">
        <v>352200</v>
      </c>
    </row>
    <row r="33" spans="1:4" x14ac:dyDescent="0.25">
      <c r="A33" s="46" t="s">
        <v>58</v>
      </c>
      <c r="B33" s="47">
        <v>500000</v>
      </c>
      <c r="C33" s="47">
        <v>0</v>
      </c>
      <c r="D33" s="47">
        <v>500000</v>
      </c>
    </row>
    <row r="34" spans="1:4" x14ac:dyDescent="0.25">
      <c r="A34" s="46" t="s">
        <v>20</v>
      </c>
      <c r="B34" s="47">
        <v>300000</v>
      </c>
      <c r="C34" s="47">
        <v>0</v>
      </c>
      <c r="D34" s="47">
        <v>300000</v>
      </c>
    </row>
    <row r="35" spans="1:4" x14ac:dyDescent="0.25">
      <c r="A35" s="46" t="s">
        <v>92</v>
      </c>
      <c r="B35" s="47">
        <v>100000</v>
      </c>
      <c r="C35" s="47">
        <v>0</v>
      </c>
      <c r="D35" s="47">
        <v>100000</v>
      </c>
    </row>
    <row r="36" spans="1:4" x14ac:dyDescent="0.25">
      <c r="A36" s="46" t="s">
        <v>75</v>
      </c>
      <c r="B36" s="47">
        <v>500000</v>
      </c>
      <c r="C36" s="47">
        <v>0</v>
      </c>
      <c r="D36" s="47">
        <v>500000</v>
      </c>
    </row>
    <row r="37" spans="1:4" x14ac:dyDescent="0.25">
      <c r="A37" s="46"/>
      <c r="B37" s="47"/>
      <c r="C37" s="47"/>
      <c r="D37" s="47"/>
    </row>
    <row r="38" spans="1:4" x14ac:dyDescent="0.25">
      <c r="A38" s="51" t="s">
        <v>4</v>
      </c>
      <c r="B38" s="52">
        <f>+B39+B40+B41+B42+B43+B44+B45+B46+B47+B48+B49+B50+B51+B52+B53+B54+B55+B56+B57+B58+B59+B60+B61+B62+B63+B64+B65+B66+B67+B68+B69+B70+B71+B72+B73++B74</f>
        <v>77964022</v>
      </c>
      <c r="C38" s="52">
        <f>+C39+C40+C43+C51+C52+C57+C59+C60+C63+C64+C70+C74</f>
        <v>9104667.370000001</v>
      </c>
      <c r="D38" s="52">
        <f>+D39+D40+D41+D42+D43+D44+D45+D46+D47+D48+D49+D50+D51+D52+D53+D54+D55+D56+D57+D58+D59+D60+D61+D62+D63+D64+D65+D66+D67+D68+D69+D70+D71+D72+D73+D74</f>
        <v>54013124.740000002</v>
      </c>
    </row>
    <row r="39" spans="1:4" x14ac:dyDescent="0.25">
      <c r="A39" s="46" t="s">
        <v>21</v>
      </c>
      <c r="B39" s="47">
        <v>33833019</v>
      </c>
      <c r="C39" s="47">
        <v>5634155</v>
      </c>
      <c r="D39" s="47">
        <v>28198864</v>
      </c>
    </row>
    <row r="40" spans="1:4" x14ac:dyDescent="0.25">
      <c r="A40" s="46" t="s">
        <v>22</v>
      </c>
      <c r="B40" s="47">
        <v>400000</v>
      </c>
      <c r="C40" s="47">
        <v>292640</v>
      </c>
      <c r="D40" s="47">
        <v>107360</v>
      </c>
    </row>
    <row r="41" spans="1:4" x14ac:dyDescent="0.25">
      <c r="A41" s="46" t="s">
        <v>23</v>
      </c>
      <c r="B41" s="47">
        <v>50000</v>
      </c>
      <c r="C41" s="47">
        <v>0</v>
      </c>
      <c r="D41" s="47">
        <v>50000</v>
      </c>
    </row>
    <row r="42" spans="1:4" x14ac:dyDescent="0.25">
      <c r="A42" s="46" t="s">
        <v>77</v>
      </c>
      <c r="B42" s="47">
        <v>300000</v>
      </c>
      <c r="C42" s="47">
        <v>0</v>
      </c>
      <c r="D42" s="47">
        <v>300000</v>
      </c>
    </row>
    <row r="43" spans="1:4" x14ac:dyDescent="0.25">
      <c r="A43" s="46" t="s">
        <v>24</v>
      </c>
      <c r="B43" s="47">
        <v>719000</v>
      </c>
      <c r="C43" s="47">
        <v>182310</v>
      </c>
      <c r="D43" s="47">
        <v>412495</v>
      </c>
    </row>
    <row r="44" spans="1:4" x14ac:dyDescent="0.25">
      <c r="A44" s="46" t="s">
        <v>25</v>
      </c>
      <c r="B44" s="47">
        <v>10092000</v>
      </c>
      <c r="C44" s="47">
        <v>0</v>
      </c>
      <c r="D44" s="47">
        <v>7203950</v>
      </c>
    </row>
    <row r="45" spans="1:4" x14ac:dyDescent="0.25">
      <c r="A45" s="46" t="s">
        <v>26</v>
      </c>
      <c r="B45" s="47">
        <v>10400000</v>
      </c>
      <c r="C45" s="47">
        <v>0</v>
      </c>
      <c r="D45" s="47">
        <v>8076580</v>
      </c>
    </row>
    <row r="46" spans="1:4" x14ac:dyDescent="0.25">
      <c r="A46" s="46" t="s">
        <v>27</v>
      </c>
      <c r="B46" s="47">
        <v>450000</v>
      </c>
      <c r="C46" s="47">
        <v>0</v>
      </c>
      <c r="D46" s="47">
        <v>366574</v>
      </c>
    </row>
    <row r="47" spans="1:4" x14ac:dyDescent="0.25">
      <c r="A47" s="46" t="s">
        <v>28</v>
      </c>
      <c r="B47" s="47">
        <v>300000</v>
      </c>
      <c r="C47" s="47">
        <v>0</v>
      </c>
      <c r="D47" s="47">
        <v>135036</v>
      </c>
    </row>
    <row r="48" spans="1:4" x14ac:dyDescent="0.25">
      <c r="A48" s="46" t="s">
        <v>76</v>
      </c>
      <c r="B48" s="47">
        <v>250000</v>
      </c>
      <c r="C48" s="47">
        <v>0</v>
      </c>
      <c r="D48" s="47">
        <v>228583</v>
      </c>
    </row>
    <row r="49" spans="1:4" x14ac:dyDescent="0.25">
      <c r="A49" s="46" t="s">
        <v>29</v>
      </c>
      <c r="B49" s="47">
        <v>150000</v>
      </c>
      <c r="C49" s="47">
        <v>0</v>
      </c>
      <c r="D49" s="47">
        <v>150000</v>
      </c>
    </row>
    <row r="50" spans="1:4" x14ac:dyDescent="0.25">
      <c r="A50" s="46" t="s">
        <v>59</v>
      </c>
      <c r="B50" s="47">
        <v>440000</v>
      </c>
      <c r="C50" s="47">
        <v>0</v>
      </c>
      <c r="D50" s="47">
        <v>440000</v>
      </c>
    </row>
    <row r="51" spans="1:4" x14ac:dyDescent="0.25">
      <c r="A51" s="46" t="s">
        <v>30</v>
      </c>
      <c r="B51" s="47">
        <v>400000</v>
      </c>
      <c r="C51" s="47">
        <v>40120</v>
      </c>
      <c r="D51" s="47">
        <v>359880</v>
      </c>
    </row>
    <row r="52" spans="1:4" x14ac:dyDescent="0.25">
      <c r="A52" s="46" t="s">
        <v>31</v>
      </c>
      <c r="B52" s="47">
        <v>300000</v>
      </c>
      <c r="C52" s="47">
        <v>117494.82</v>
      </c>
      <c r="D52" s="47">
        <v>135954.18</v>
      </c>
    </row>
    <row r="53" spans="1:4" x14ac:dyDescent="0.25">
      <c r="A53" s="46" t="s">
        <v>32</v>
      </c>
      <c r="B53" s="47">
        <v>200000</v>
      </c>
      <c r="C53" s="47">
        <v>0</v>
      </c>
      <c r="D53" s="47">
        <v>200000</v>
      </c>
    </row>
    <row r="54" spans="1:4" x14ac:dyDescent="0.25">
      <c r="A54" s="46" t="s">
        <v>60</v>
      </c>
      <c r="B54" s="47">
        <v>100000</v>
      </c>
      <c r="C54" s="47">
        <v>0</v>
      </c>
      <c r="D54" s="47">
        <v>100000</v>
      </c>
    </row>
    <row r="55" spans="1:4" x14ac:dyDescent="0.25">
      <c r="A55" s="46" t="s">
        <v>33</v>
      </c>
      <c r="B55" s="47">
        <v>200000</v>
      </c>
      <c r="C55" s="47">
        <v>0</v>
      </c>
      <c r="D55" s="47">
        <v>200000</v>
      </c>
    </row>
    <row r="56" spans="1:4" x14ac:dyDescent="0.25">
      <c r="A56" s="46" t="s">
        <v>103</v>
      </c>
      <c r="B56" s="47">
        <v>30000</v>
      </c>
      <c r="C56" s="47"/>
      <c r="D56" s="47">
        <v>26318.400000000001</v>
      </c>
    </row>
    <row r="57" spans="1:4" x14ac:dyDescent="0.25">
      <c r="A57" s="46" t="s">
        <v>104</v>
      </c>
      <c r="B57" s="47">
        <v>1100000</v>
      </c>
      <c r="C57" s="47">
        <v>902841.53</v>
      </c>
      <c r="D57" s="47">
        <v>194785.49</v>
      </c>
    </row>
    <row r="58" spans="1:4" x14ac:dyDescent="0.25">
      <c r="A58" s="46" t="s">
        <v>34</v>
      </c>
      <c r="B58" s="47">
        <v>100000</v>
      </c>
      <c r="C58" s="47">
        <v>0</v>
      </c>
      <c r="D58" s="47">
        <v>100000</v>
      </c>
    </row>
    <row r="59" spans="1:4" x14ac:dyDescent="0.25">
      <c r="A59" s="46" t="s">
        <v>35</v>
      </c>
      <c r="B59" s="47">
        <v>9840000</v>
      </c>
      <c r="C59" s="47">
        <v>1700000</v>
      </c>
      <c r="D59" s="47">
        <v>-360000</v>
      </c>
    </row>
    <row r="60" spans="1:4" x14ac:dyDescent="0.25">
      <c r="A60" s="46" t="s">
        <v>36</v>
      </c>
      <c r="B60" s="47">
        <v>1320000</v>
      </c>
      <c r="C60" s="47">
        <v>73793.5</v>
      </c>
      <c r="D60" s="47">
        <v>1246206.5</v>
      </c>
    </row>
    <row r="61" spans="1:4" x14ac:dyDescent="0.25">
      <c r="A61" s="46" t="s">
        <v>51</v>
      </c>
      <c r="B61" s="47">
        <v>125000</v>
      </c>
      <c r="C61" s="47">
        <v>0</v>
      </c>
      <c r="D61" s="47">
        <v>-61364.480000000003</v>
      </c>
    </row>
    <row r="62" spans="1:4" x14ac:dyDescent="0.25">
      <c r="A62" s="46" t="s">
        <v>37</v>
      </c>
      <c r="B62" s="47">
        <v>300000</v>
      </c>
      <c r="C62" s="47">
        <v>0</v>
      </c>
      <c r="D62" s="47">
        <v>249732</v>
      </c>
    </row>
    <row r="63" spans="1:4" x14ac:dyDescent="0.25">
      <c r="A63" s="46" t="s">
        <v>38</v>
      </c>
      <c r="B63" s="47">
        <v>800000</v>
      </c>
      <c r="C63" s="47">
        <v>62271.48</v>
      </c>
      <c r="D63" s="47">
        <v>737728.52</v>
      </c>
    </row>
    <row r="64" spans="1:4" x14ac:dyDescent="0.25">
      <c r="A64" s="46" t="s">
        <v>105</v>
      </c>
      <c r="B64" s="47">
        <v>100000</v>
      </c>
      <c r="C64" s="47">
        <v>2495.79</v>
      </c>
      <c r="D64" s="47">
        <v>76358.61</v>
      </c>
    </row>
    <row r="65" spans="1:4" x14ac:dyDescent="0.25">
      <c r="A65" s="46" t="s">
        <v>39</v>
      </c>
      <c r="B65" s="47">
        <v>800000</v>
      </c>
      <c r="C65" s="47">
        <v>0</v>
      </c>
      <c r="D65" s="47">
        <v>657444.19999999995</v>
      </c>
    </row>
    <row r="66" spans="1:4" x14ac:dyDescent="0.25">
      <c r="A66" s="46" t="s">
        <v>40</v>
      </c>
      <c r="B66" s="47">
        <v>800000</v>
      </c>
      <c r="C66" s="47">
        <v>0</v>
      </c>
      <c r="D66" s="47">
        <v>660270.30000000005</v>
      </c>
    </row>
    <row r="67" spans="1:4" x14ac:dyDescent="0.25">
      <c r="A67" s="46" t="s">
        <v>61</v>
      </c>
      <c r="B67" s="47">
        <v>665003</v>
      </c>
      <c r="C67" s="47">
        <v>0</v>
      </c>
      <c r="D67" s="47">
        <v>665003</v>
      </c>
    </row>
    <row r="68" spans="1:4" x14ac:dyDescent="0.25">
      <c r="A68" s="46" t="s">
        <v>62</v>
      </c>
      <c r="B68" s="47">
        <v>100000</v>
      </c>
      <c r="C68" s="47">
        <v>0</v>
      </c>
      <c r="D68" s="47">
        <v>100000</v>
      </c>
    </row>
    <row r="69" spans="1:4" x14ac:dyDescent="0.25">
      <c r="A69" s="46" t="s">
        <v>63</v>
      </c>
      <c r="B69" s="47">
        <v>450000</v>
      </c>
      <c r="C69" s="47">
        <v>0</v>
      </c>
      <c r="D69" s="47">
        <v>450000</v>
      </c>
    </row>
    <row r="70" spans="1:4" x14ac:dyDescent="0.25">
      <c r="A70" s="46" t="s">
        <v>41</v>
      </c>
      <c r="B70" s="47">
        <v>450000</v>
      </c>
      <c r="C70" s="47">
        <v>70786.25</v>
      </c>
      <c r="D70" s="47">
        <v>376879.71</v>
      </c>
    </row>
    <row r="71" spans="1:4" x14ac:dyDescent="0.25">
      <c r="A71" s="46" t="s">
        <v>42</v>
      </c>
      <c r="B71" s="47">
        <v>500000</v>
      </c>
      <c r="C71" s="47">
        <v>0</v>
      </c>
      <c r="D71" s="47">
        <v>443506.4</v>
      </c>
    </row>
    <row r="72" spans="1:4" x14ac:dyDescent="0.25">
      <c r="A72" s="46" t="s">
        <v>64</v>
      </c>
      <c r="B72" s="47">
        <v>100000</v>
      </c>
      <c r="C72" s="47">
        <v>0</v>
      </c>
      <c r="D72" s="47">
        <v>100000</v>
      </c>
    </row>
    <row r="73" spans="1:4" x14ac:dyDescent="0.25">
      <c r="A73" s="46" t="s">
        <v>87</v>
      </c>
      <c r="B73" s="47">
        <v>1500000</v>
      </c>
      <c r="C73" s="47">
        <v>0</v>
      </c>
      <c r="D73" s="47">
        <v>1500000</v>
      </c>
    </row>
    <row r="74" spans="1:4" x14ac:dyDescent="0.25">
      <c r="A74" s="46" t="s">
        <v>65</v>
      </c>
      <c r="B74" s="47">
        <v>300000</v>
      </c>
      <c r="C74" s="47">
        <v>25759</v>
      </c>
      <c r="D74" s="47">
        <v>184979.91</v>
      </c>
    </row>
    <row r="75" spans="1:4" x14ac:dyDescent="0.25">
      <c r="A75" s="46"/>
      <c r="B75" s="47"/>
      <c r="C75" s="47"/>
      <c r="D75" s="47"/>
    </row>
    <row r="76" spans="1:4" x14ac:dyDescent="0.25">
      <c r="A76" s="51" t="s">
        <v>5</v>
      </c>
      <c r="B76" s="52">
        <f>B77+B78+B79+B80+B81+B82+B83+B84+B85+B86+B87+B88+B89</f>
        <v>4651644</v>
      </c>
      <c r="C76" s="52">
        <f>C85</f>
        <v>187500.03</v>
      </c>
      <c r="D76" s="52">
        <f>D77+D78+D79+D80+D81+D83+D84+D85+D86+D87+D88+D89</f>
        <v>2511182.21</v>
      </c>
    </row>
    <row r="77" spans="1:4" x14ac:dyDescent="0.25">
      <c r="A77" s="46" t="s">
        <v>43</v>
      </c>
      <c r="B77" s="47">
        <v>550000</v>
      </c>
      <c r="C77" s="47">
        <v>0</v>
      </c>
      <c r="D77" s="47">
        <v>-391677.76</v>
      </c>
    </row>
    <row r="78" spans="1:4" x14ac:dyDescent="0.25">
      <c r="A78" s="46" t="s">
        <v>66</v>
      </c>
      <c r="B78" s="47">
        <v>200000</v>
      </c>
      <c r="C78" s="47">
        <v>0</v>
      </c>
      <c r="D78" s="47">
        <v>200000</v>
      </c>
    </row>
    <row r="79" spans="1:4" x14ac:dyDescent="0.25">
      <c r="A79" s="46" t="s">
        <v>44</v>
      </c>
      <c r="B79" s="47">
        <v>700000</v>
      </c>
      <c r="C79" s="47">
        <v>0</v>
      </c>
      <c r="D79" s="47">
        <v>700000</v>
      </c>
    </row>
    <row r="80" spans="1:4" x14ac:dyDescent="0.25">
      <c r="A80" s="46" t="s">
        <v>45</v>
      </c>
      <c r="B80" s="47">
        <v>400000</v>
      </c>
      <c r="C80" s="47">
        <v>0</v>
      </c>
      <c r="D80" s="47">
        <v>355160</v>
      </c>
    </row>
    <row r="81" spans="1:4" x14ac:dyDescent="0.25">
      <c r="A81" s="46" t="s">
        <v>67</v>
      </c>
      <c r="B81" s="47">
        <v>100000</v>
      </c>
      <c r="C81" s="47">
        <v>0</v>
      </c>
      <c r="D81" s="47">
        <v>100000</v>
      </c>
    </row>
    <row r="82" spans="1:4" x14ac:dyDescent="0.25">
      <c r="A82" s="46" t="s">
        <v>68</v>
      </c>
      <c r="B82" s="47">
        <v>700000</v>
      </c>
      <c r="C82" s="47">
        <v>0</v>
      </c>
      <c r="D82" s="47">
        <v>0</v>
      </c>
    </row>
    <row r="83" spans="1:4" x14ac:dyDescent="0.25">
      <c r="A83" s="46" t="s">
        <v>69</v>
      </c>
      <c r="B83" s="47">
        <v>100000</v>
      </c>
      <c r="C83" s="47">
        <v>0</v>
      </c>
      <c r="D83" s="47">
        <v>100000</v>
      </c>
    </row>
    <row r="84" spans="1:4" x14ac:dyDescent="0.25">
      <c r="A84" s="46" t="s">
        <v>70</v>
      </c>
      <c r="B84" s="47">
        <v>100000</v>
      </c>
      <c r="C84" s="47">
        <v>0</v>
      </c>
      <c r="D84" s="47">
        <v>100000</v>
      </c>
    </row>
    <row r="85" spans="1:4" x14ac:dyDescent="0.25">
      <c r="A85" s="46" t="s">
        <v>106</v>
      </c>
      <c r="B85" s="47">
        <v>250000</v>
      </c>
      <c r="C85" s="47">
        <v>187500.03</v>
      </c>
      <c r="D85" s="47">
        <v>-203944.03</v>
      </c>
    </row>
    <row r="86" spans="1:4" x14ac:dyDescent="0.25">
      <c r="A86" s="46" t="s">
        <v>71</v>
      </c>
      <c r="B86" s="47">
        <v>551644</v>
      </c>
      <c r="C86" s="47">
        <v>0</v>
      </c>
      <c r="D86" s="47">
        <v>551644</v>
      </c>
    </row>
    <row r="87" spans="1:4" x14ac:dyDescent="0.25">
      <c r="A87" s="46" t="s">
        <v>86</v>
      </c>
      <c r="B87" s="47">
        <v>100000</v>
      </c>
      <c r="C87" s="47">
        <v>0</v>
      </c>
      <c r="D87" s="47">
        <v>100000</v>
      </c>
    </row>
    <row r="88" spans="1:4" x14ac:dyDescent="0.25">
      <c r="A88" s="46" t="s">
        <v>46</v>
      </c>
      <c r="B88" s="47">
        <v>500000</v>
      </c>
      <c r="C88" s="47">
        <v>0</v>
      </c>
      <c r="D88" s="47">
        <v>500000</v>
      </c>
    </row>
    <row r="89" spans="1:4" x14ac:dyDescent="0.25">
      <c r="A89" s="46" t="s">
        <v>72</v>
      </c>
      <c r="B89" s="47">
        <v>400000</v>
      </c>
      <c r="C89" s="47">
        <v>0</v>
      </c>
      <c r="D89" s="47">
        <v>400000</v>
      </c>
    </row>
    <row r="90" spans="1:4" x14ac:dyDescent="0.25">
      <c r="A90" s="46"/>
      <c r="B90" s="47"/>
      <c r="C90" s="47"/>
      <c r="D90" s="47"/>
    </row>
    <row r="91" spans="1:4" x14ac:dyDescent="0.25">
      <c r="A91" s="46"/>
      <c r="B91" s="47"/>
      <c r="C91" s="47"/>
      <c r="D91" s="47">
        <v>0</v>
      </c>
    </row>
    <row r="92" spans="1:4" x14ac:dyDescent="0.25">
      <c r="A92" s="51" t="s">
        <v>73</v>
      </c>
      <c r="B92" s="52">
        <v>8000000</v>
      </c>
      <c r="C92" s="52">
        <v>0</v>
      </c>
      <c r="D92" s="52">
        <f>D93</f>
        <v>6171314</v>
      </c>
    </row>
    <row r="93" spans="1:4" x14ac:dyDescent="0.25">
      <c r="A93" s="46" t="s">
        <v>74</v>
      </c>
      <c r="B93" s="47">
        <v>8000000</v>
      </c>
      <c r="C93" s="47">
        <v>0</v>
      </c>
      <c r="D93" s="47">
        <v>6171314</v>
      </c>
    </row>
    <row r="96" spans="1:4" x14ac:dyDescent="0.25">
      <c r="A96" s="65" t="s">
        <v>79</v>
      </c>
      <c r="B96" s="65"/>
      <c r="C96" s="65"/>
      <c r="D96" s="65"/>
    </row>
    <row r="97" spans="1:4" x14ac:dyDescent="0.25">
      <c r="A97" s="66" t="s">
        <v>78</v>
      </c>
      <c r="B97" s="66"/>
      <c r="C97" s="66"/>
      <c r="D97" s="66"/>
    </row>
    <row r="98" spans="1:4" x14ac:dyDescent="0.25">
      <c r="A98" s="66" t="s">
        <v>49</v>
      </c>
      <c r="B98" s="66"/>
      <c r="C98" s="66"/>
      <c r="D98" s="66"/>
    </row>
    <row r="99" spans="1:4" x14ac:dyDescent="0.25">
      <c r="A99" s="65" t="s">
        <v>50</v>
      </c>
      <c r="B99" s="65"/>
      <c r="C99" s="65"/>
      <c r="D99" s="65"/>
    </row>
  </sheetData>
  <mergeCells count="9">
    <mergeCell ref="A96:D96"/>
    <mergeCell ref="A97:D97"/>
    <mergeCell ref="A98:D98"/>
    <mergeCell ref="A99:D99"/>
    <mergeCell ref="A5:D5"/>
    <mergeCell ref="A6:D6"/>
    <mergeCell ref="A7:D7"/>
    <mergeCell ref="A9:D9"/>
    <mergeCell ref="A8:D8"/>
  </mergeCells>
  <pageMargins left="0.19685039370078741" right="0.19685039370078741" top="0.74803149606299213" bottom="0.74803149606299213" header="0.31496062992125984" footer="0.31496062992125984"/>
  <pageSetup scale="9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07"/>
  <sheetViews>
    <sheetView workbookViewId="0">
      <selection activeCell="C13" sqref="C13"/>
    </sheetView>
  </sheetViews>
  <sheetFormatPr baseColWidth="10" defaultRowHeight="15" x14ac:dyDescent="0.25"/>
  <cols>
    <col min="1" max="1" width="57.85546875" customWidth="1"/>
    <col min="2" max="2" width="19.5703125" customWidth="1"/>
    <col min="3" max="3" width="24.28515625" customWidth="1"/>
    <col min="4" max="4" width="15.140625" bestFit="1" customWidth="1"/>
  </cols>
  <sheetData>
    <row r="2" spans="1:4" ht="15.75" x14ac:dyDescent="0.25">
      <c r="A2" s="62" t="s">
        <v>7</v>
      </c>
      <c r="B2" s="62"/>
      <c r="C2" s="62"/>
    </row>
    <row r="3" spans="1:4" x14ac:dyDescent="0.25">
      <c r="A3" s="63" t="s">
        <v>8</v>
      </c>
      <c r="B3" s="63"/>
      <c r="C3" s="63"/>
    </row>
    <row r="4" spans="1:4" x14ac:dyDescent="0.25">
      <c r="A4" s="72" t="s">
        <v>98</v>
      </c>
      <c r="B4" s="72"/>
      <c r="C4" s="72"/>
    </row>
    <row r="5" spans="1:4" ht="18.75" x14ac:dyDescent="0.3">
      <c r="A5" s="73" t="s">
        <v>93</v>
      </c>
      <c r="B5" s="73"/>
      <c r="C5" s="73"/>
    </row>
    <row r="7" spans="1:4" ht="47.25" customHeight="1" x14ac:dyDescent="0.25">
      <c r="A7" s="1" t="s">
        <v>0</v>
      </c>
      <c r="B7" s="1" t="s">
        <v>6</v>
      </c>
      <c r="C7" s="1" t="s">
        <v>48</v>
      </c>
    </row>
    <row r="8" spans="1:4" ht="32.25" customHeight="1" x14ac:dyDescent="0.25">
      <c r="A8" s="8" t="s">
        <v>1</v>
      </c>
      <c r="B8" s="9">
        <f>B9+B18+B34+B69+B84</f>
        <v>332301706</v>
      </c>
      <c r="C8" s="9"/>
    </row>
    <row r="9" spans="1:4" x14ac:dyDescent="0.25">
      <c r="A9" s="10" t="s">
        <v>2</v>
      </c>
      <c r="B9" s="2">
        <f>B10+B11+B12+B13+B14+B15+B16</f>
        <v>231092040</v>
      </c>
      <c r="C9" s="2">
        <f>C15+C10+C11+C12+C13+C14+C16</f>
        <v>0</v>
      </c>
      <c r="D9" s="20"/>
    </row>
    <row r="10" spans="1:4" x14ac:dyDescent="0.25">
      <c r="A10" s="3" t="s">
        <v>10</v>
      </c>
      <c r="B10" s="5">
        <v>146581956</v>
      </c>
      <c r="C10" s="5">
        <v>0</v>
      </c>
    </row>
    <row r="11" spans="1:4" ht="30" x14ac:dyDescent="0.25">
      <c r="A11" s="3" t="s">
        <v>11</v>
      </c>
      <c r="B11" s="5">
        <v>10800000</v>
      </c>
      <c r="C11" s="5">
        <v>0</v>
      </c>
    </row>
    <row r="12" spans="1:4" x14ac:dyDescent="0.25">
      <c r="A12" s="3" t="s">
        <v>54</v>
      </c>
      <c r="B12" s="5">
        <v>42906312</v>
      </c>
      <c r="C12" s="5">
        <v>0</v>
      </c>
    </row>
    <row r="13" spans="1:4" x14ac:dyDescent="0.25">
      <c r="A13" s="3" t="s">
        <v>12</v>
      </c>
      <c r="B13" s="5">
        <v>15086637</v>
      </c>
      <c r="C13" s="5">
        <v>0</v>
      </c>
      <c r="D13" s="18"/>
    </row>
    <row r="14" spans="1:4" ht="30" x14ac:dyDescent="0.25">
      <c r="A14" s="3" t="s">
        <v>13</v>
      </c>
      <c r="B14" s="5">
        <v>10094781</v>
      </c>
      <c r="C14" s="5">
        <v>0</v>
      </c>
    </row>
    <row r="15" spans="1:4" x14ac:dyDescent="0.25">
      <c r="A15" s="3" t="s">
        <v>14</v>
      </c>
      <c r="B15" s="5">
        <v>4107479</v>
      </c>
      <c r="C15" s="5">
        <v>0</v>
      </c>
    </row>
    <row r="16" spans="1:4" ht="30" x14ac:dyDescent="0.25">
      <c r="A16" s="3" t="s">
        <v>89</v>
      </c>
      <c r="B16" s="5">
        <v>1514875</v>
      </c>
      <c r="C16" s="5">
        <v>0</v>
      </c>
    </row>
    <row r="17" spans="1:3" x14ac:dyDescent="0.25">
      <c r="A17" s="3"/>
      <c r="B17" s="5"/>
      <c r="C17" s="5"/>
    </row>
    <row r="18" spans="1:3" x14ac:dyDescent="0.25">
      <c r="A18" s="11" t="s">
        <v>3</v>
      </c>
      <c r="B18" s="12">
        <f>B19+B20+B21+B22+B23+B24+B25+B26+B28+B29+B30+B32+B27+B31</f>
        <v>10415000</v>
      </c>
      <c r="C18" s="12"/>
    </row>
    <row r="19" spans="1:3" x14ac:dyDescent="0.25">
      <c r="A19" s="13" t="s">
        <v>15</v>
      </c>
      <c r="B19" s="5">
        <v>6360000</v>
      </c>
      <c r="C19" s="5"/>
    </row>
    <row r="20" spans="1:3" x14ac:dyDescent="0.25">
      <c r="A20" s="3" t="s">
        <v>16</v>
      </c>
      <c r="B20" s="5">
        <v>30000</v>
      </c>
      <c r="C20" s="5"/>
    </row>
    <row r="21" spans="1:3" x14ac:dyDescent="0.25">
      <c r="A21" s="3" t="s">
        <v>55</v>
      </c>
      <c r="B21" s="5">
        <v>500000</v>
      </c>
      <c r="C21" s="5"/>
    </row>
    <row r="22" spans="1:3" x14ac:dyDescent="0.25">
      <c r="A22" s="3" t="s">
        <v>17</v>
      </c>
      <c r="B22" s="5">
        <v>420000</v>
      </c>
      <c r="C22" s="5">
        <v>0</v>
      </c>
    </row>
    <row r="23" spans="1:3" x14ac:dyDescent="0.25">
      <c r="A23" s="3" t="s">
        <v>56</v>
      </c>
      <c r="B23" s="5">
        <v>350000</v>
      </c>
      <c r="C23" s="5">
        <v>0</v>
      </c>
    </row>
    <row r="24" spans="1:3" x14ac:dyDescent="0.25">
      <c r="A24" s="3" t="s">
        <v>18</v>
      </c>
      <c r="B24" s="5">
        <v>130000</v>
      </c>
      <c r="C24" s="5">
        <v>0</v>
      </c>
    </row>
    <row r="25" spans="1:3" ht="30" x14ac:dyDescent="0.25">
      <c r="A25" s="3" t="s">
        <v>90</v>
      </c>
      <c r="B25" s="5">
        <v>345000</v>
      </c>
      <c r="C25" s="5">
        <v>0</v>
      </c>
    </row>
    <row r="26" spans="1:3" ht="30" x14ac:dyDescent="0.25">
      <c r="A26" s="3" t="s">
        <v>91</v>
      </c>
      <c r="B26" s="5">
        <v>30000</v>
      </c>
      <c r="C26" s="5">
        <v>0</v>
      </c>
    </row>
    <row r="27" spans="1:3" ht="30" x14ac:dyDescent="0.25">
      <c r="A27" s="3" t="s">
        <v>99</v>
      </c>
      <c r="B27" s="39">
        <v>150000</v>
      </c>
      <c r="C27" s="39">
        <v>0</v>
      </c>
    </row>
    <row r="28" spans="1:3" x14ac:dyDescent="0.25">
      <c r="A28" s="3" t="s">
        <v>57</v>
      </c>
      <c r="B28" s="5">
        <v>600000</v>
      </c>
      <c r="C28" s="5">
        <v>0</v>
      </c>
    </row>
    <row r="29" spans="1:3" x14ac:dyDescent="0.25">
      <c r="A29" s="24" t="s">
        <v>58</v>
      </c>
      <c r="B29" s="5">
        <v>500000</v>
      </c>
      <c r="C29" s="5">
        <v>0</v>
      </c>
    </row>
    <row r="30" spans="1:3" x14ac:dyDescent="0.25">
      <c r="A30" s="3" t="s">
        <v>20</v>
      </c>
      <c r="B30" s="5">
        <v>400000</v>
      </c>
      <c r="C30" s="5">
        <v>0</v>
      </c>
    </row>
    <row r="31" spans="1:3" x14ac:dyDescent="0.25">
      <c r="A31" s="3" t="s">
        <v>92</v>
      </c>
      <c r="B31" s="5">
        <v>100000</v>
      </c>
      <c r="C31" s="5">
        <v>0</v>
      </c>
    </row>
    <row r="32" spans="1:3" x14ac:dyDescent="0.25">
      <c r="A32" s="3" t="s">
        <v>75</v>
      </c>
      <c r="B32" s="5">
        <v>500000</v>
      </c>
      <c r="C32" s="5">
        <v>0</v>
      </c>
    </row>
    <row r="33" spans="1:4" x14ac:dyDescent="0.25">
      <c r="A33" s="3"/>
      <c r="B33" s="5"/>
      <c r="C33" s="5"/>
    </row>
    <row r="34" spans="1:4" x14ac:dyDescent="0.25">
      <c r="A34" s="11" t="s">
        <v>4</v>
      </c>
      <c r="B34" s="19">
        <f>B67+B66+B65+B64+B63+B62+B61+B60+B58+B59+B57+B56+B55+B54+B53+B52+B51+B50+B49+B48+B47+B46+B45+B44+B43+B42+B41+B40+B39+B38+B37+B36+B35</f>
        <v>78693022</v>
      </c>
      <c r="C34" s="19">
        <v>0</v>
      </c>
    </row>
    <row r="35" spans="1:4" x14ac:dyDescent="0.25">
      <c r="A35" s="3" t="s">
        <v>21</v>
      </c>
      <c r="B35" s="5">
        <v>33833019</v>
      </c>
      <c r="C35" s="5">
        <v>0</v>
      </c>
    </row>
    <row r="36" spans="1:4" x14ac:dyDescent="0.25">
      <c r="A36" s="3" t="s">
        <v>22</v>
      </c>
      <c r="B36" s="5">
        <v>400000</v>
      </c>
      <c r="C36" s="5">
        <v>0</v>
      </c>
    </row>
    <row r="37" spans="1:4" x14ac:dyDescent="0.25">
      <c r="A37" s="3" t="s">
        <v>23</v>
      </c>
      <c r="B37" s="5">
        <v>50000</v>
      </c>
      <c r="C37" s="5">
        <v>0</v>
      </c>
    </row>
    <row r="38" spans="1:4" x14ac:dyDescent="0.25">
      <c r="A38" s="3" t="s">
        <v>77</v>
      </c>
      <c r="B38" s="5">
        <v>300000</v>
      </c>
      <c r="C38" s="5">
        <v>0</v>
      </c>
    </row>
    <row r="39" spans="1:4" x14ac:dyDescent="0.25">
      <c r="A39" s="3" t="s">
        <v>24</v>
      </c>
      <c r="B39" s="5">
        <v>1500000</v>
      </c>
      <c r="C39" s="5">
        <v>0</v>
      </c>
      <c r="D39" s="20"/>
    </row>
    <row r="40" spans="1:4" x14ac:dyDescent="0.25">
      <c r="A40" s="3" t="s">
        <v>25</v>
      </c>
      <c r="B40" s="5">
        <v>11000000</v>
      </c>
      <c r="C40" s="5">
        <v>0</v>
      </c>
    </row>
    <row r="41" spans="1:4" x14ac:dyDescent="0.25">
      <c r="A41" s="3" t="s">
        <v>26</v>
      </c>
      <c r="B41" s="5">
        <v>10400000</v>
      </c>
      <c r="C41" s="5">
        <v>0</v>
      </c>
      <c r="D41" s="18"/>
    </row>
    <row r="42" spans="1:4" x14ac:dyDescent="0.25">
      <c r="A42" s="3" t="s">
        <v>27</v>
      </c>
      <c r="B42" s="5">
        <v>450000</v>
      </c>
      <c r="C42" s="5">
        <v>0</v>
      </c>
    </row>
    <row r="43" spans="1:4" x14ac:dyDescent="0.25">
      <c r="A43" s="3" t="s">
        <v>28</v>
      </c>
      <c r="B43" s="5">
        <v>300000</v>
      </c>
      <c r="C43" s="5">
        <v>0</v>
      </c>
    </row>
    <row r="44" spans="1:4" x14ac:dyDescent="0.25">
      <c r="A44" s="3" t="s">
        <v>76</v>
      </c>
      <c r="B44" s="5">
        <v>250000</v>
      </c>
      <c r="C44" s="5">
        <v>0</v>
      </c>
    </row>
    <row r="45" spans="1:4" x14ac:dyDescent="0.25">
      <c r="A45" s="3" t="s">
        <v>29</v>
      </c>
      <c r="B45" s="5">
        <v>150000</v>
      </c>
      <c r="C45" s="5">
        <v>0</v>
      </c>
    </row>
    <row r="46" spans="1:4" x14ac:dyDescent="0.25">
      <c r="A46" s="3" t="s">
        <v>59</v>
      </c>
      <c r="B46" s="5">
        <v>540000</v>
      </c>
      <c r="C46" s="5">
        <v>0</v>
      </c>
    </row>
    <row r="47" spans="1:4" x14ac:dyDescent="0.25">
      <c r="A47" s="3" t="s">
        <v>30</v>
      </c>
      <c r="B47" s="5">
        <v>400000</v>
      </c>
      <c r="C47" s="5">
        <v>0</v>
      </c>
    </row>
    <row r="48" spans="1:4" x14ac:dyDescent="0.25">
      <c r="A48" s="3" t="s">
        <v>31</v>
      </c>
      <c r="B48" s="5">
        <v>300000</v>
      </c>
      <c r="C48" s="5">
        <v>0</v>
      </c>
    </row>
    <row r="49" spans="1:3" x14ac:dyDescent="0.25">
      <c r="A49" s="3" t="s">
        <v>32</v>
      </c>
      <c r="B49" s="5">
        <v>200000</v>
      </c>
      <c r="C49" s="5">
        <v>0</v>
      </c>
    </row>
    <row r="50" spans="1:3" x14ac:dyDescent="0.25">
      <c r="A50" s="3" t="s">
        <v>60</v>
      </c>
      <c r="B50" s="5">
        <v>100000</v>
      </c>
      <c r="C50" s="5">
        <v>0</v>
      </c>
    </row>
    <row r="51" spans="1:3" x14ac:dyDescent="0.25">
      <c r="A51" s="36" t="s">
        <v>33</v>
      </c>
      <c r="B51" s="37">
        <v>200000</v>
      </c>
      <c r="C51" s="37">
        <v>0</v>
      </c>
    </row>
    <row r="52" spans="1:3" x14ac:dyDescent="0.25">
      <c r="A52" s="3" t="s">
        <v>34</v>
      </c>
      <c r="B52" s="5">
        <v>100000</v>
      </c>
      <c r="C52" s="5">
        <v>0</v>
      </c>
    </row>
    <row r="53" spans="1:3" x14ac:dyDescent="0.25">
      <c r="A53" s="3" t="s">
        <v>35</v>
      </c>
      <c r="B53" s="5">
        <v>9840000</v>
      </c>
      <c r="C53" s="5">
        <v>0</v>
      </c>
    </row>
    <row r="54" spans="1:3" x14ac:dyDescent="0.25">
      <c r="A54" s="3" t="s">
        <v>36</v>
      </c>
      <c r="B54" s="5">
        <v>960000</v>
      </c>
      <c r="C54" s="5">
        <v>0</v>
      </c>
    </row>
    <row r="55" spans="1:3" x14ac:dyDescent="0.25">
      <c r="A55" s="3" t="s">
        <v>51</v>
      </c>
      <c r="B55" s="5">
        <v>125000</v>
      </c>
      <c r="C55" s="5">
        <v>0</v>
      </c>
    </row>
    <row r="56" spans="1:3" ht="30" x14ac:dyDescent="0.25">
      <c r="A56" s="3" t="s">
        <v>37</v>
      </c>
      <c r="B56" s="5">
        <v>300000</v>
      </c>
      <c r="C56" s="5">
        <v>0</v>
      </c>
    </row>
    <row r="57" spans="1:3" ht="30" x14ac:dyDescent="0.25">
      <c r="A57" s="3" t="s">
        <v>38</v>
      </c>
      <c r="B57" s="5">
        <v>800000</v>
      </c>
      <c r="C57" s="5">
        <v>0</v>
      </c>
    </row>
    <row r="58" spans="1:3" x14ac:dyDescent="0.25">
      <c r="A58" s="3" t="s">
        <v>39</v>
      </c>
      <c r="B58" s="5">
        <v>800000</v>
      </c>
      <c r="C58" s="5">
        <v>0</v>
      </c>
    </row>
    <row r="59" spans="1:3" x14ac:dyDescent="0.25">
      <c r="A59" s="3" t="s">
        <v>40</v>
      </c>
      <c r="B59" s="5">
        <v>800000</v>
      </c>
      <c r="C59" s="5">
        <v>0</v>
      </c>
    </row>
    <row r="60" spans="1:3" ht="30" x14ac:dyDescent="0.25">
      <c r="A60" s="3" t="s">
        <v>61</v>
      </c>
      <c r="B60" s="5">
        <v>1195003</v>
      </c>
      <c r="C60" s="5">
        <v>0</v>
      </c>
    </row>
    <row r="61" spans="1:3" ht="30" x14ac:dyDescent="0.25">
      <c r="A61" s="3" t="s">
        <v>62</v>
      </c>
      <c r="B61" s="5">
        <v>100000</v>
      </c>
      <c r="C61" s="5">
        <v>0</v>
      </c>
    </row>
    <row r="62" spans="1:3" x14ac:dyDescent="0.25">
      <c r="A62" s="3" t="s">
        <v>63</v>
      </c>
      <c r="B62" s="5">
        <v>450000</v>
      </c>
      <c r="C62" s="5">
        <v>0</v>
      </c>
    </row>
    <row r="63" spans="1:3" x14ac:dyDescent="0.25">
      <c r="A63" s="3" t="s">
        <v>41</v>
      </c>
      <c r="B63" s="5">
        <v>450000</v>
      </c>
      <c r="C63" s="5">
        <v>0</v>
      </c>
    </row>
    <row r="64" spans="1:3" x14ac:dyDescent="0.25">
      <c r="A64" s="3" t="s">
        <v>42</v>
      </c>
      <c r="B64" s="5">
        <v>500000</v>
      </c>
      <c r="C64" s="5">
        <v>0</v>
      </c>
    </row>
    <row r="65" spans="1:3" x14ac:dyDescent="0.25">
      <c r="A65" s="3" t="s">
        <v>64</v>
      </c>
      <c r="B65" s="5">
        <v>100000</v>
      </c>
      <c r="C65" s="5">
        <v>0</v>
      </c>
    </row>
    <row r="66" spans="1:3" x14ac:dyDescent="0.25">
      <c r="A66" s="24" t="s">
        <v>87</v>
      </c>
      <c r="B66" s="5">
        <v>1500000</v>
      </c>
      <c r="C66" s="5">
        <v>0</v>
      </c>
    </row>
    <row r="67" spans="1:3" x14ac:dyDescent="0.25">
      <c r="A67" s="3" t="s">
        <v>65</v>
      </c>
      <c r="B67" s="5">
        <v>300000</v>
      </c>
      <c r="C67" s="5">
        <v>0</v>
      </c>
    </row>
    <row r="68" spans="1:3" x14ac:dyDescent="0.25">
      <c r="A68" s="3"/>
      <c r="B68" s="5"/>
      <c r="C68" s="5"/>
    </row>
    <row r="69" spans="1:3" x14ac:dyDescent="0.25">
      <c r="A69" s="11" t="s">
        <v>5</v>
      </c>
      <c r="B69" s="12">
        <f>B70+B71+B72+B73+B74+B75+B76+B77+B78+B80+B81+B79</f>
        <v>4101644</v>
      </c>
      <c r="C69" s="12">
        <f>C70+C71+C72+C74+C73+C75+C76+C77+C78+C79+C80+C81+C82+C83</f>
        <v>0</v>
      </c>
    </row>
    <row r="70" spans="1:3" x14ac:dyDescent="0.25">
      <c r="A70" s="3" t="s">
        <v>43</v>
      </c>
      <c r="B70" s="4">
        <v>550000</v>
      </c>
      <c r="C70" s="4">
        <v>0</v>
      </c>
    </row>
    <row r="71" spans="1:3" x14ac:dyDescent="0.25">
      <c r="A71" s="3" t="s">
        <v>66</v>
      </c>
      <c r="B71" s="4">
        <v>200000</v>
      </c>
      <c r="C71" s="4">
        <v>0</v>
      </c>
    </row>
    <row r="72" spans="1:3" ht="30" x14ac:dyDescent="0.25">
      <c r="A72" s="3" t="s">
        <v>44</v>
      </c>
      <c r="B72" s="4">
        <v>700000</v>
      </c>
      <c r="C72" s="4">
        <v>0</v>
      </c>
    </row>
    <row r="73" spans="1:3" x14ac:dyDescent="0.25">
      <c r="A73" s="3" t="s">
        <v>45</v>
      </c>
      <c r="B73" s="4">
        <v>400000</v>
      </c>
      <c r="C73" s="4">
        <v>0</v>
      </c>
    </row>
    <row r="74" spans="1:3" ht="30" x14ac:dyDescent="0.25">
      <c r="A74" s="3" t="s">
        <v>67</v>
      </c>
      <c r="B74" s="4">
        <v>100000</v>
      </c>
      <c r="C74" s="4">
        <v>0</v>
      </c>
    </row>
    <row r="75" spans="1:3" x14ac:dyDescent="0.25">
      <c r="A75" s="3" t="s">
        <v>68</v>
      </c>
      <c r="B75" s="4">
        <v>400000</v>
      </c>
      <c r="C75" s="4">
        <v>0</v>
      </c>
    </row>
    <row r="76" spans="1:3" x14ac:dyDescent="0.25">
      <c r="A76" s="24" t="s">
        <v>69</v>
      </c>
      <c r="B76" s="4">
        <v>100000</v>
      </c>
      <c r="C76" s="4">
        <v>0</v>
      </c>
    </row>
    <row r="77" spans="1:3" x14ac:dyDescent="0.25">
      <c r="A77" s="24" t="s">
        <v>70</v>
      </c>
      <c r="B77" s="4">
        <v>100000</v>
      </c>
      <c r="C77" s="4">
        <v>0</v>
      </c>
    </row>
    <row r="78" spans="1:3" ht="30" x14ac:dyDescent="0.25">
      <c r="A78" s="24" t="s">
        <v>100</v>
      </c>
      <c r="B78" s="4">
        <v>551644</v>
      </c>
      <c r="C78" s="4">
        <v>0</v>
      </c>
    </row>
    <row r="79" spans="1:3" x14ac:dyDescent="0.25">
      <c r="A79" s="24" t="s">
        <v>86</v>
      </c>
      <c r="B79" s="4">
        <v>100000</v>
      </c>
      <c r="C79" s="4">
        <v>0</v>
      </c>
    </row>
    <row r="80" spans="1:3" x14ac:dyDescent="0.25">
      <c r="A80" s="3" t="s">
        <v>46</v>
      </c>
      <c r="B80" s="4">
        <v>500000</v>
      </c>
      <c r="C80" s="4">
        <v>0</v>
      </c>
    </row>
    <row r="81" spans="1:6" x14ac:dyDescent="0.25">
      <c r="A81" s="3" t="s">
        <v>72</v>
      </c>
      <c r="B81" s="4">
        <v>400000</v>
      </c>
      <c r="C81" s="4">
        <v>0</v>
      </c>
    </row>
    <row r="82" spans="1:6" x14ac:dyDescent="0.25">
      <c r="A82" s="3"/>
      <c r="B82" s="4"/>
      <c r="C82" s="4"/>
    </row>
    <row r="83" spans="1:6" x14ac:dyDescent="0.25">
      <c r="A83" s="3"/>
      <c r="B83" s="3"/>
      <c r="C83" s="3"/>
    </row>
    <row r="84" spans="1:6" x14ac:dyDescent="0.25">
      <c r="A84" s="25" t="s">
        <v>73</v>
      </c>
      <c r="B84" s="27">
        <v>8000000</v>
      </c>
      <c r="C84" s="12">
        <f>C85</f>
        <v>0</v>
      </c>
    </row>
    <row r="85" spans="1:6" x14ac:dyDescent="0.25">
      <c r="A85" s="3" t="s">
        <v>74</v>
      </c>
      <c r="B85" s="4">
        <v>8000000</v>
      </c>
      <c r="C85" s="4"/>
    </row>
    <row r="86" spans="1:6" x14ac:dyDescent="0.25">
      <c r="A86" s="14" t="s">
        <v>47</v>
      </c>
      <c r="B86" s="14"/>
      <c r="C86" s="14"/>
    </row>
    <row r="87" spans="1:6" x14ac:dyDescent="0.25">
      <c r="A87" s="16" t="s">
        <v>9</v>
      </c>
      <c r="B87" s="16"/>
      <c r="C87" s="16"/>
    </row>
    <row r="88" spans="1:6" x14ac:dyDescent="0.25">
      <c r="A88" s="16"/>
      <c r="B88" s="16"/>
      <c r="C88" s="16"/>
    </row>
    <row r="89" spans="1:6" x14ac:dyDescent="0.25">
      <c r="A89" s="6" t="s">
        <v>80</v>
      </c>
      <c r="B89" s="16"/>
      <c r="C89" s="16"/>
    </row>
    <row r="90" spans="1:6" x14ac:dyDescent="0.25">
      <c r="A90" s="6"/>
      <c r="B90" s="16"/>
      <c r="C90" s="16"/>
    </row>
    <row r="91" spans="1:6" x14ac:dyDescent="0.25">
      <c r="A91" s="56" t="s">
        <v>95</v>
      </c>
      <c r="B91" s="7"/>
      <c r="C91" s="7"/>
      <c r="D91" s="57"/>
      <c r="E91" s="57"/>
      <c r="F91" s="57"/>
    </row>
    <row r="92" spans="1:6" x14ac:dyDescent="0.25">
      <c r="A92" s="7"/>
      <c r="B92" s="7"/>
      <c r="C92" s="7"/>
      <c r="D92" s="57"/>
      <c r="E92" s="57"/>
      <c r="F92" s="57"/>
    </row>
    <row r="93" spans="1:6" ht="26.25" x14ac:dyDescent="0.25">
      <c r="A93" s="59" t="s">
        <v>102</v>
      </c>
      <c r="B93" s="60"/>
      <c r="C93" s="60"/>
      <c r="D93" s="57"/>
      <c r="E93" s="57"/>
      <c r="F93" s="57"/>
    </row>
    <row r="94" spans="1:6" x14ac:dyDescent="0.25">
      <c r="A94" s="7"/>
      <c r="B94" s="7"/>
      <c r="C94" s="7"/>
      <c r="D94" s="57"/>
      <c r="E94" s="57"/>
      <c r="F94" s="57"/>
    </row>
    <row r="95" spans="1:6" ht="26.25" x14ac:dyDescent="0.25">
      <c r="A95" s="59" t="s">
        <v>101</v>
      </c>
      <c r="B95" s="60"/>
      <c r="C95" s="60"/>
      <c r="D95" s="61"/>
      <c r="E95" s="58"/>
      <c r="F95" s="58"/>
    </row>
    <row r="96" spans="1:6" ht="30" customHeight="1" x14ac:dyDescent="0.25">
      <c r="A96" s="59" t="s">
        <v>96</v>
      </c>
      <c r="B96" s="60"/>
      <c r="C96" s="60"/>
      <c r="D96" s="61"/>
      <c r="E96" s="58"/>
      <c r="F96" s="58"/>
    </row>
    <row r="97" spans="1:6" x14ac:dyDescent="0.25">
      <c r="A97" s="59" t="s">
        <v>97</v>
      </c>
      <c r="B97" s="60"/>
      <c r="C97" s="60"/>
      <c r="D97" s="61"/>
      <c r="E97" s="58"/>
      <c r="F97" s="58"/>
    </row>
    <row r="98" spans="1:6" x14ac:dyDescent="0.25">
      <c r="A98" s="53"/>
      <c r="B98" s="54"/>
      <c r="C98" s="54"/>
      <c r="D98" s="55"/>
      <c r="E98" s="32"/>
      <c r="F98" s="32"/>
    </row>
    <row r="99" spans="1:6" x14ac:dyDescent="0.25">
      <c r="A99" s="29"/>
      <c r="B99" s="6"/>
      <c r="C99" s="6"/>
    </row>
    <row r="100" spans="1:6" x14ac:dyDescent="0.25">
      <c r="A100" s="30"/>
      <c r="B100" s="31"/>
      <c r="C100" s="31"/>
      <c r="D100" s="32"/>
    </row>
    <row r="101" spans="1:6" x14ac:dyDescent="0.25">
      <c r="A101" s="71" t="s">
        <v>79</v>
      </c>
      <c r="B101" s="71"/>
      <c r="C101" s="71"/>
      <c r="D101" s="32"/>
    </row>
    <row r="102" spans="1:6" x14ac:dyDescent="0.25">
      <c r="A102" s="70" t="s">
        <v>78</v>
      </c>
      <c r="B102" s="70"/>
      <c r="C102" s="70"/>
      <c r="D102" s="32"/>
    </row>
    <row r="103" spans="1:6" x14ac:dyDescent="0.25">
      <c r="A103" s="70" t="s">
        <v>49</v>
      </c>
      <c r="B103" s="70"/>
      <c r="C103" s="70"/>
      <c r="D103" s="32"/>
    </row>
    <row r="104" spans="1:6" x14ac:dyDescent="0.25">
      <c r="A104" s="71" t="s">
        <v>50</v>
      </c>
      <c r="B104" s="71"/>
      <c r="C104" s="71"/>
      <c r="D104" s="32"/>
    </row>
    <row r="105" spans="1:6" x14ac:dyDescent="0.25">
      <c r="A105" s="32"/>
      <c r="B105" s="32"/>
      <c r="C105" s="32"/>
      <c r="D105" s="32"/>
    </row>
    <row r="106" spans="1:6" x14ac:dyDescent="0.25">
      <c r="A106" s="32"/>
      <c r="B106" s="32"/>
      <c r="C106" s="32"/>
      <c r="D106" s="32"/>
    </row>
    <row r="107" spans="1:6" x14ac:dyDescent="0.25">
      <c r="A107" s="22"/>
      <c r="B107" s="22"/>
      <c r="C107" s="22"/>
    </row>
  </sheetData>
  <mergeCells count="8">
    <mergeCell ref="A102:C102"/>
    <mergeCell ref="A103:C103"/>
    <mergeCell ref="A104:C104"/>
    <mergeCell ref="A2:C2"/>
    <mergeCell ref="A3:C3"/>
    <mergeCell ref="A4:C4"/>
    <mergeCell ref="A5:C5"/>
    <mergeCell ref="A101:C101"/>
  </mergeCells>
  <pageMargins left="0.23622047244094491" right="0.23622047244094491" top="0.74803149606299213" bottom="0.74803149606299213" header="0.31496062992125984" footer="0.31496062992125984"/>
  <pageSetup scale="95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APROB. 2022</vt:lpstr>
      <vt:lpstr>EJECUCION MENSUAL</vt:lpstr>
      <vt:lpstr>PRESUPUESATO ABROB.DE LEY</vt:lpstr>
      <vt:lpstr>'PRESUPUESTO APROB.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Mr. Jose Luis</cp:lastModifiedBy>
  <cp:lastPrinted>2022-03-07T21:20:31Z</cp:lastPrinted>
  <dcterms:created xsi:type="dcterms:W3CDTF">2018-04-17T18:57:16Z</dcterms:created>
  <dcterms:modified xsi:type="dcterms:W3CDTF">2022-03-15T16:59:26Z</dcterms:modified>
</cp:coreProperties>
</file>