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2"/>
  </bookViews>
  <sheets>
    <sheet name="PRESUPUESTO APROB. 2023" sheetId="9" r:id="rId1"/>
    <sheet name="EJECUCION MENSUAL" sheetId="7" r:id="rId2"/>
    <sheet name="PRESUPUESTO ABROB.DE LEY" sheetId="8" r:id="rId3"/>
  </sheets>
  <definedNames>
    <definedName name="_xlnm.Print_Area" localSheetId="0">'PRESUPUESTO APROB. 2023'!$A$1:$K$120</definedName>
  </definedNames>
  <calcPr calcId="145621"/>
</workbook>
</file>

<file path=xl/calcChain.xml><?xml version="1.0" encoding="utf-8"?>
<calcChain xmlns="http://schemas.openxmlformats.org/spreadsheetml/2006/main">
  <c r="B12" i="7" l="1"/>
  <c r="D12" i="7"/>
  <c r="C12" i="7"/>
  <c r="B8" i="8"/>
  <c r="E39" i="9"/>
  <c r="C39" i="9"/>
  <c r="B39" i="9"/>
  <c r="B86" i="9"/>
  <c r="E86" i="9"/>
  <c r="C86" i="9"/>
  <c r="D59" i="9"/>
  <c r="F40" i="9" l="1"/>
  <c r="C9" i="9" l="1"/>
  <c r="D37" i="9"/>
  <c r="C20" i="9" l="1"/>
  <c r="C8" i="9" s="1"/>
  <c r="D100" i="9"/>
  <c r="F100" i="9" s="1"/>
  <c r="D94" i="9"/>
  <c r="F94" i="9" s="1"/>
  <c r="D93" i="9"/>
  <c r="D90" i="9"/>
  <c r="D89" i="9"/>
  <c r="D88" i="9"/>
  <c r="D87" i="9"/>
  <c r="D80" i="9"/>
  <c r="D79" i="9"/>
  <c r="F79" i="9" s="1"/>
  <c r="D77" i="9"/>
  <c r="D76" i="9"/>
  <c r="D75" i="9"/>
  <c r="D74" i="9"/>
  <c r="F74" i="9" s="1"/>
  <c r="D73" i="9"/>
  <c r="D72" i="9"/>
  <c r="D71" i="9"/>
  <c r="D70" i="9"/>
  <c r="F70" i="9" s="1"/>
  <c r="D69" i="9"/>
  <c r="D68" i="9"/>
  <c r="D67" i="9"/>
  <c r="F67" i="9" s="1"/>
  <c r="D66" i="9"/>
  <c r="D65" i="9"/>
  <c r="D64" i="9"/>
  <c r="D63" i="9"/>
  <c r="F63" i="9" s="1"/>
  <c r="D62" i="9"/>
  <c r="D61" i="9"/>
  <c r="D60" i="9"/>
  <c r="F60" i="9" s="1"/>
  <c r="D58" i="9"/>
  <c r="F58" i="9" s="1"/>
  <c r="D57" i="9"/>
  <c r="D56" i="9"/>
  <c r="D55" i="9"/>
  <c r="D54" i="9"/>
  <c r="D53" i="9"/>
  <c r="F53" i="9" s="1"/>
  <c r="D51" i="9"/>
  <c r="F51" i="9" s="1"/>
  <c r="D50" i="9"/>
  <c r="D49" i="9"/>
  <c r="F49" i="9" s="1"/>
  <c r="D48" i="9"/>
  <c r="D47" i="9"/>
  <c r="D45" i="9"/>
  <c r="D43" i="9"/>
  <c r="D42" i="9"/>
  <c r="D36" i="9"/>
  <c r="D35" i="9"/>
  <c r="F35" i="9" s="1"/>
  <c r="D33" i="9"/>
  <c r="D32" i="9"/>
  <c r="D31" i="9"/>
  <c r="F30" i="9"/>
  <c r="D29" i="9"/>
  <c r="F29" i="9" s="1"/>
  <c r="D28" i="9"/>
  <c r="F28" i="9" s="1"/>
  <c r="D27" i="9"/>
  <c r="D25" i="9"/>
  <c r="F25" i="9" s="1"/>
  <c r="F22" i="9"/>
  <c r="F21" i="9"/>
  <c r="E20" i="9"/>
  <c r="B20" i="9"/>
  <c r="F18" i="9"/>
  <c r="F17" i="9"/>
  <c r="F16" i="9"/>
  <c r="F15" i="9"/>
  <c r="F14" i="9"/>
  <c r="F13" i="9"/>
  <c r="F12" i="9"/>
  <c r="E9" i="9"/>
  <c r="E8" i="9" s="1"/>
  <c r="D9" i="9"/>
  <c r="B9" i="9"/>
  <c r="B8" i="9" l="1"/>
  <c r="D39" i="9"/>
  <c r="D86" i="9"/>
  <c r="F86" i="9"/>
  <c r="F9" i="9"/>
  <c r="F20" i="9"/>
  <c r="D20" i="9"/>
  <c r="D8" i="9" s="1"/>
  <c r="F43" i="9"/>
  <c r="F39" i="9" s="1"/>
  <c r="F8" i="9" l="1"/>
  <c r="C103" i="8" l="1"/>
  <c r="C8" i="8" s="1"/>
</calcChain>
</file>

<file path=xl/sharedStrings.xml><?xml version="1.0" encoding="utf-8"?>
<sst xmlns="http://schemas.openxmlformats.org/spreadsheetml/2006/main" count="329" uniqueCount="132">
  <si>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</si>
  <si>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</si>
  <si>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</si>
  <si>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</si>
  <si>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</si>
  <si>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</si>
  <si>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</si>
  <si>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</si>
  <si>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</si>
  <si>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</si>
  <si>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</si>
  <si>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</si>
  <si>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</si>
  <si>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</si>
  <si>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</si>
  <si>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</si>
  <si>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</si>
  <si>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</si>
  <si>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</si>
  <si>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</si>
  <si>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</si>
  <si>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</si>
  <si>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</si>
  <si>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</si>
  <si>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</si>
  <si>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</si>
  <si>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</si>
  <si>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</si>
  <si>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</si>
  <si>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</si>
  <si>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</si>
  <si>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</si>
  <si>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</si>
  <si>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</si>
  <si>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</si>
  <si>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</si>
  <si>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</si>
  <si>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</si>
  <si>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</si>
  <si>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</si>
  <si>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</si>
  <si>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</si>
  <si>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</si>
  <si>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</si>
  <si>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</si>
  <si>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</si>
  <si>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</si>
  <si>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</si>
  <si>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</si>
  <si>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</si>
  <si>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</si>
  <si>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</si>
  <si>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</si>
  <si>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</si>
  <si>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</si>
  <si>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</si>
  <si>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</si>
  <si>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</si>
  <si>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</si>
  <si>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</si>
  <si>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</si>
  <si>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</si>
  <si>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</si>
  <si>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</si>
  <si>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</si>
  <si>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</si>
  <si>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</si>
  <si>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</si>
  <si>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</si>
  <si>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</si>
  <si>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</si>
  <si>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</si>
  <si>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</si>
  <si>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</si>
  <si>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</si>
  <si>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</si>
  <si>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</si>
  <si>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</si>
  <si>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</si>
  <si>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</si>
  <si>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</si>
  <si>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</si>
  <si>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</si>
  <si>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</si>
  <si>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</si>
  <si>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2.2.8.7.06- OTROS SERVICIOS PROFESIONALES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</si>
  <si>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</si>
  <si>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</si>
  <si>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</si>
  <si>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</si>
  <si>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</si>
  <si>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</si>
  <si>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2.1.2.2.05- COMPENSACION SERVICIOS DE SEGURIDAD</t>
  </si>
  <si>
    <t>2.2.7.1.01- REPARACION Y MANTENIMIENTOS MENORES EN EDIFICACIONES</t>
  </si>
  <si>
    <t>2.2.7.1.06- MANTENIMIENTO Y REPARACION DE INSTALACIONES ELECTRICAS</t>
  </si>
  <si>
    <t>2.2.7.1.07- MANTENIMIENTO Y REPARACION, SERVICIOS DE PINTURA Y SUS DERIVADOS</t>
  </si>
  <si>
    <t>2.2.9.1.01- OTRAS CONTRATACIONES DE SERVICIOS</t>
  </si>
  <si>
    <t>2.3.2.1.01- HILADOS, FIBRAS, TELAS Y UTILES DE COSTURA</t>
  </si>
  <si>
    <t>2.3.6.1.04- PRODUCTOS DE YESO</t>
  </si>
  <si>
    <t>2.3.6.3.04- HERRAMIENTAS MENORES</t>
  </si>
  <si>
    <t>2.3.6.3.06- PRODUCTOS METALICOS</t>
  </si>
  <si>
    <t>2.3.6.4.04- PIEDRAS, ARCILLAS Y ARENA</t>
  </si>
  <si>
    <t>2.3.9.7.01- PRODUCTOS Y UTILES VETERINARIOS</t>
  </si>
  <si>
    <t>2.3.9.8.02- ACCESORIOS</t>
  </si>
  <si>
    <t xml:space="preserve">Presupuesto aprobado 2023 </t>
  </si>
  <si>
    <t>2.2.7.1.01- REPARACIONES Y MANTENIMIENTOS MENORES EN EDIFICACIONES</t>
  </si>
  <si>
    <t xml:space="preserve">2.2.7.1.07- MANT. Y REP. SERVICIOS DE PINTURAS Y </t>
  </si>
  <si>
    <t>2.2.7.2.06- MANTENIMIENTO Y REPARACION DE EQUIPOS DE TRANSPORTE, TRACCION Y ELEVACION</t>
  </si>
  <si>
    <t xml:space="preserve">          Aprobado por :                                              Preparado por :                                                      Revisado por :</t>
  </si>
  <si>
    <t>Sub-Directora Financiera del CESMET.    Encargada de Presupuesto del CESMET.           Auditor Interno del CESMET.</t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</si>
  <si>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</si>
  <si>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t>2.3.4.2.01- PRODUCTOS MEDICINALES PARA USO VETERINARIO</t>
  </si>
  <si>
    <t>2.3.7.2.99- OTROS PRODUCTOS QUIMICOS Y CONEXOS</t>
  </si>
  <si>
    <t>En RD$331,473,275.00</t>
  </si>
  <si>
    <t xml:space="preserve">          Coronel Cont. ERD.                             Primer Tte. Cont. ERD.                                       Tte. Coronel Cont, ERD.</t>
  </si>
  <si>
    <t>Licda. PAULA CORPORAN MEDINA,           Licda. MAURA L. BIDO SUERO,                           Licdo. JUAN M. SURIEL BUENO,</t>
  </si>
  <si>
    <t xml:space="preserve">          Coronel Cont. ERD.                                  Primer Tte. Cont. ERD.                                             Tte. Coronel Cont, ERD.</t>
  </si>
  <si>
    <t>Sub-Directora Financiera del CESMET.    Encargada de Presupuesto del CESMET.              Auditor Interno del CESMET.</t>
  </si>
  <si>
    <t>2.1.1.1.07- SUELDO FIJO POR RANGO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</si>
  <si>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</si>
  <si>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</si>
  <si>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2.6.5.4.02 -EQUIPO DE CLIMATIZACION</t>
  </si>
  <si>
    <t>2.6.9.9.01- OTRAS ESTRUCTURAS Y OBJETOS DE VALOR</t>
  </si>
  <si>
    <t>2.6.5.8.01- OTROS EQUIPOS</t>
  </si>
  <si>
    <t>2.6.5.4.02- EQUIPOS DE CLIMATIZACION</t>
  </si>
  <si>
    <t>2.3.6.2.02- PRODUCTOS DE LOZA</t>
  </si>
  <si>
    <t>2.6.2.2.01- APARATOS DEPORTIVOS</t>
  </si>
  <si>
    <t>2.4 - BECAS Y VIAJES DE ESTUDIOS</t>
  </si>
  <si>
    <t>2.4.1.4.01- BECAS NACIONALES</t>
  </si>
  <si>
    <t>Presupuesto de Gastos 2023 AGOSTO</t>
  </si>
  <si>
    <t>EJECUCION MENSUAL AL 31 DE AGOSTO 2023</t>
  </si>
  <si>
    <t>En RD$338,498,463.00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</si>
</sst>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6" fillId="0" borderId="0" xfId="0" applyFont="1"/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/>
    <xf numFmtId="0" fontId="5" fillId="0" borderId="0" xfId="0" applyFont="1"/>
    <xf numFmtId="0" fontId="4" fillId="5" borderId="0" xfId="0" applyFont="1" applyFill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0" fillId="5" borderId="0" xfId="0" applyNumberFormat="1" applyFill="1"/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43" fontId="13" fillId="0" borderId="0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0" fontId="13" fillId="0" borderId="0" xfId="0" applyFont="1" applyAlignment="1">
      <alignment horizontal="left" vertical="center" wrapText="1" indent="2"/>
    </xf>
    <xf numFmtId="43" fontId="13" fillId="0" borderId="0" xfId="1" applyFont="1" applyBorder="1"/>
    <xf numFmtId="43" fontId="13" fillId="0" borderId="0" xfId="0" applyNumberFormat="1" applyFont="1"/>
    <xf numFmtId="0" fontId="13" fillId="0" borderId="0" xfId="0" applyFont="1"/>
    <xf numFmtId="43" fontId="13" fillId="0" borderId="0" xfId="1" applyFont="1"/>
    <xf numFmtId="0" fontId="0" fillId="0" borderId="0" xfId="0" applyAlignment="1">
      <alignment horizontal="left" vertical="center" wrapText="1" indent="2"/>
    </xf>
    <xf numFmtId="43" fontId="0" fillId="0" borderId="0" xfId="1" applyFont="1" applyBorder="1"/>
    <xf numFmtId="43" fontId="0" fillId="0" borderId="0" xfId="1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43" fontId="4" fillId="0" borderId="1" xfId="1" applyFont="1" applyBorder="1"/>
    <xf numFmtId="43" fontId="4" fillId="0" borderId="1" xfId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0" fillId="0" borderId="0" xfId="0" applyAlignment="1">
      <alignment vertical="top"/>
    </xf>
    <xf numFmtId="43" fontId="3" fillId="0" borderId="0" xfId="1" applyFont="1"/>
    <xf numFmtId="43" fontId="8" fillId="0" borderId="0" xfId="1" applyFont="1" applyBorder="1"/>
    <xf numFmtId="0" fontId="0" fillId="0" borderId="2" xfId="0" applyBorder="1"/>
    <xf numFmtId="43" fontId="0" fillId="0" borderId="2" xfId="1" applyFont="1" applyBorder="1"/>
    <xf numFmtId="43" fontId="1" fillId="0" borderId="1" xfId="1" applyFont="1" applyBorder="1" applyAlignment="1">
      <alignment vertical="center" wrapText="1"/>
    </xf>
    <xf numFmtId="43" fontId="0" fillId="0" borderId="1" xfId="0" applyNumberFormat="1" applyBorder="1"/>
    <xf numFmtId="164" fontId="8" fillId="0" borderId="0" xfId="1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142874</xdr:rowOff>
    </xdr:from>
    <xdr:to>
      <xdr:col>6</xdr:col>
      <xdr:colOff>0</xdr:colOff>
      <xdr:row>5</xdr:row>
      <xdr:rowOff>171450</xdr:rowOff>
    </xdr:to>
    <xdr:pic>
      <xdr:nvPicPr>
        <xdr:cNvPr id="2" name="1 Imagen" descr="LOGO CESMET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9477375" y="333374"/>
          <a:ext cx="1168399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3"/>
  <sheetViews>
    <sheetView topLeftCell="A90" zoomScale="110" zoomScaleNormal="110" workbookViewId="0">
      <selection activeCell="A125" sqref="A125"/>
    </sheetView>
  </sheetViews>
  <sheetFormatPr baseColWidth="10" defaultRowHeight="15" x14ac:dyDescent="0.25"/>
  <cols>
    <col min="1" max="1" width="57.85546875" customWidth="1"/>
    <col min="2" max="2" width="21.28515625" customWidth="1"/>
    <col min="3" max="3" width="20.7109375" customWidth="1"/>
    <col min="4" max="4" width="20.85546875" bestFit="1" customWidth="1"/>
    <col min="5" max="5" width="20.28515625" customWidth="1"/>
    <col min="6" max="6" width="19.7109375" customWidth="1"/>
    <col min="7" max="8" width="15.140625" hidden="1" customWidth="1"/>
    <col min="9" max="11" width="11.42578125" hidden="1" customWidth="1"/>
  </cols>
  <sheetData>
    <row r="2" spans="1:8" ht="15.75" x14ac:dyDescent="0.25">
      <c r="A2" s="68" t="s">
        <v>7</v>
      </c>
      <c r="B2" s="68"/>
      <c r="C2" s="68"/>
      <c r="D2" s="68"/>
      <c r="E2" s="68"/>
    </row>
    <row r="3" spans="1:8" x14ac:dyDescent="0.25">
      <c r="A3" s="69" t="s">
        <v>8</v>
      </c>
      <c r="B3" s="69"/>
      <c r="C3" s="69"/>
      <c r="D3" s="69"/>
      <c r="E3" s="69"/>
    </row>
    <row r="4" spans="1:8" x14ac:dyDescent="0.25">
      <c r="A4" s="69" t="s">
        <v>129</v>
      </c>
      <c r="B4" s="69"/>
      <c r="C4" s="69"/>
      <c r="D4" s="69"/>
      <c r="E4" s="69"/>
    </row>
    <row r="5" spans="1:8" x14ac:dyDescent="0.25">
      <c r="A5" s="70" t="s">
        <v>113</v>
      </c>
      <c r="B5" s="70"/>
      <c r="C5" s="70"/>
      <c r="D5" s="70"/>
      <c r="E5" s="70"/>
    </row>
    <row r="7" spans="1:8" ht="47.25" customHeight="1" x14ac:dyDescent="0.25">
      <c r="A7" s="1" t="s">
        <v>0</v>
      </c>
      <c r="B7" s="1" t="s">
        <v>6</v>
      </c>
      <c r="C7" s="1" t="s">
        <v>47</v>
      </c>
      <c r="D7" s="1" t="s">
        <v>50</v>
      </c>
      <c r="E7" s="15" t="s">
        <v>51</v>
      </c>
      <c r="F7" s="15" t="s">
        <v>79</v>
      </c>
    </row>
    <row r="8" spans="1:8" ht="32.25" customHeight="1" x14ac:dyDescent="0.25">
      <c r="A8" s="7" t="s">
        <v>1</v>
      </c>
      <c r="B8" s="8">
        <f>+B9+B20+B39+B86+B83</f>
        <v>331473275</v>
      </c>
      <c r="C8" s="8">
        <f>+C9+C20+C39+C86+C83</f>
        <v>7025188</v>
      </c>
      <c r="D8" s="8">
        <f>+D9+D20+D39+D86+D83</f>
        <v>338498463</v>
      </c>
      <c r="E8" s="8">
        <f>+E9+E20+E39+E86+E83</f>
        <v>217187566.84</v>
      </c>
      <c r="F8" s="8">
        <f>+F9+F20+F39+F86+F83</f>
        <v>115822428.86999999</v>
      </c>
      <c r="H8" s="18"/>
    </row>
    <row r="9" spans="1:8" x14ac:dyDescent="0.25">
      <c r="A9" s="9" t="s">
        <v>2</v>
      </c>
      <c r="B9" s="2">
        <f>SUM(B10:B18)</f>
        <v>233335369</v>
      </c>
      <c r="C9" s="2">
        <f>+C10+C11+C13+C14+C15+C16</f>
        <v>4768000</v>
      </c>
      <c r="D9" s="2">
        <f>SUM(D10:D18)</f>
        <v>238103369</v>
      </c>
      <c r="E9" s="2">
        <f>SUM(E10:E18)</f>
        <v>145231369.03999999</v>
      </c>
      <c r="F9" s="2">
        <f>SUM(F10:F18)</f>
        <v>92871999.959999993</v>
      </c>
      <c r="G9" s="18"/>
      <c r="H9" s="44"/>
    </row>
    <row r="10" spans="1:8" x14ac:dyDescent="0.25">
      <c r="A10" s="3" t="s">
        <v>118</v>
      </c>
      <c r="B10" s="44">
        <v>0</v>
      </c>
      <c r="C10" s="44">
        <v>2010000</v>
      </c>
      <c r="D10" s="44">
        <v>2010000</v>
      </c>
      <c r="E10" s="44">
        <v>1116500</v>
      </c>
      <c r="F10" s="18">
        <v>893500</v>
      </c>
      <c r="G10" s="18"/>
      <c r="H10" s="5"/>
    </row>
    <row r="11" spans="1:8" x14ac:dyDescent="0.25">
      <c r="A11" s="3" t="s">
        <v>10</v>
      </c>
      <c r="B11" s="5">
        <v>138499286</v>
      </c>
      <c r="C11" s="5">
        <v>12096325</v>
      </c>
      <c r="D11" s="5">
        <v>150595611</v>
      </c>
      <c r="E11" s="5">
        <v>96922904.900000006</v>
      </c>
      <c r="F11" s="18">
        <v>53672706.100000001</v>
      </c>
      <c r="H11" s="5">
        <v>0</v>
      </c>
    </row>
    <row r="12" spans="1:8" ht="30" x14ac:dyDescent="0.25">
      <c r="A12" s="3" t="s">
        <v>11</v>
      </c>
      <c r="B12" s="5">
        <v>10800000</v>
      </c>
      <c r="C12" s="5">
        <v>0</v>
      </c>
      <c r="D12" s="5">
        <v>10800000</v>
      </c>
      <c r="E12" s="16">
        <v>7200000</v>
      </c>
      <c r="F12" s="18">
        <f t="shared" ref="F12:F70" si="0">D12-E12</f>
        <v>3600000</v>
      </c>
      <c r="H12" s="5"/>
    </row>
    <row r="13" spans="1:8" x14ac:dyDescent="0.25">
      <c r="A13" s="3" t="s">
        <v>52</v>
      </c>
      <c r="B13" s="5">
        <v>53562312</v>
      </c>
      <c r="C13" s="5">
        <v>-2010000</v>
      </c>
      <c r="D13" s="5">
        <v>51552312</v>
      </c>
      <c r="E13" s="16">
        <v>35454743.600000001</v>
      </c>
      <c r="F13" s="18">
        <f>D13-E13</f>
        <v>16097568.399999999</v>
      </c>
      <c r="H13" s="5"/>
    </row>
    <row r="14" spans="1:8" x14ac:dyDescent="0.25">
      <c r="A14" s="3" t="s">
        <v>12</v>
      </c>
      <c r="B14" s="5">
        <v>16005132</v>
      </c>
      <c r="C14" s="5">
        <v>300000</v>
      </c>
      <c r="D14" s="5">
        <v>16305132</v>
      </c>
      <c r="E14" s="5">
        <v>0</v>
      </c>
      <c r="F14" s="18">
        <f t="shared" si="0"/>
        <v>16305132</v>
      </c>
      <c r="G14" s="16"/>
      <c r="H14" s="5"/>
    </row>
    <row r="15" spans="1:8" x14ac:dyDescent="0.25">
      <c r="A15" s="3" t="s">
        <v>92</v>
      </c>
      <c r="B15" s="5">
        <v>0</v>
      </c>
      <c r="C15" s="5">
        <v>2400000</v>
      </c>
      <c r="D15" s="5">
        <v>2400000</v>
      </c>
      <c r="E15" s="5">
        <v>1506750</v>
      </c>
      <c r="F15" s="18">
        <f>D15-E15</f>
        <v>893250</v>
      </c>
      <c r="G15" s="16"/>
      <c r="H15" s="5"/>
    </row>
    <row r="16" spans="1:8" ht="30" x14ac:dyDescent="0.25">
      <c r="A16" s="3" t="s">
        <v>13</v>
      </c>
      <c r="B16" s="5">
        <v>10028325</v>
      </c>
      <c r="C16" s="5">
        <v>-10028325</v>
      </c>
      <c r="D16" s="5">
        <v>0</v>
      </c>
      <c r="E16" s="5">
        <v>0</v>
      </c>
      <c r="F16" s="18">
        <f t="shared" si="0"/>
        <v>0</v>
      </c>
      <c r="G16" t="s">
        <v>119</v>
      </c>
      <c r="H16" s="18"/>
    </row>
    <row r="17" spans="1:8" x14ac:dyDescent="0.25">
      <c r="A17" s="3" t="s">
        <v>14</v>
      </c>
      <c r="B17" s="5">
        <v>3797567</v>
      </c>
      <c r="C17" s="5">
        <v>0</v>
      </c>
      <c r="D17" s="5">
        <v>3797567</v>
      </c>
      <c r="E17" s="5">
        <v>2591801.79</v>
      </c>
      <c r="F17" s="18">
        <f t="shared" si="0"/>
        <v>1205765.21</v>
      </c>
    </row>
    <row r="18" spans="1:8" ht="30" x14ac:dyDescent="0.25">
      <c r="A18" s="3" t="s">
        <v>83</v>
      </c>
      <c r="B18" s="5">
        <v>642747</v>
      </c>
      <c r="C18" s="5">
        <v>0</v>
      </c>
      <c r="D18" s="5">
        <v>642747</v>
      </c>
      <c r="E18" s="5">
        <v>438668.75</v>
      </c>
      <c r="F18" s="18">
        <f t="shared" si="0"/>
        <v>204078.25</v>
      </c>
      <c r="H18" s="18"/>
    </row>
    <row r="19" spans="1:8" x14ac:dyDescent="0.25">
      <c r="A19" s="3"/>
      <c r="B19" s="5"/>
      <c r="C19" s="5"/>
      <c r="D19" s="5"/>
      <c r="E19" s="5"/>
      <c r="F19" s="18"/>
    </row>
    <row r="20" spans="1:8" x14ac:dyDescent="0.25">
      <c r="A20" s="10" t="s">
        <v>3</v>
      </c>
      <c r="B20" s="11">
        <f>SUM(B21:B37)</f>
        <v>12945000</v>
      </c>
      <c r="C20" s="11">
        <f t="shared" ref="C20:E20" si="1">SUM(C21:C37)</f>
        <v>6667700</v>
      </c>
      <c r="D20" s="11">
        <f t="shared" si="1"/>
        <v>19612700</v>
      </c>
      <c r="E20" s="11">
        <f t="shared" si="1"/>
        <v>14206462.369999999</v>
      </c>
      <c r="F20" s="11">
        <f>SUM(F21:F37)</f>
        <v>5022243.8900000006</v>
      </c>
    </row>
    <row r="21" spans="1:8" x14ac:dyDescent="0.25">
      <c r="A21" s="12" t="s">
        <v>15</v>
      </c>
      <c r="B21" s="5">
        <v>8400000</v>
      </c>
      <c r="C21" s="5">
        <v>0</v>
      </c>
      <c r="D21" s="5">
        <v>8400000</v>
      </c>
      <c r="E21" s="5">
        <v>5079536.18</v>
      </c>
      <c r="F21" s="18">
        <f t="shared" si="0"/>
        <v>3320463.8200000003</v>
      </c>
    </row>
    <row r="22" spans="1:8" x14ac:dyDescent="0.25">
      <c r="A22" s="3" t="s">
        <v>16</v>
      </c>
      <c r="B22" s="5">
        <v>175000</v>
      </c>
      <c r="C22" s="5">
        <v>0</v>
      </c>
      <c r="D22" s="4">
        <v>175000</v>
      </c>
      <c r="E22" s="4">
        <v>0</v>
      </c>
      <c r="F22" s="18">
        <f t="shared" si="0"/>
        <v>175000</v>
      </c>
    </row>
    <row r="23" spans="1:8" x14ac:dyDescent="0.25">
      <c r="A23" s="3" t="s">
        <v>53</v>
      </c>
      <c r="B23" s="5">
        <v>250000</v>
      </c>
      <c r="C23" s="5">
        <v>210000</v>
      </c>
      <c r="D23" s="4">
        <v>460000</v>
      </c>
      <c r="E23" s="44">
        <v>411088.4</v>
      </c>
      <c r="F23" s="18">
        <v>48911.6</v>
      </c>
    </row>
    <row r="24" spans="1:8" x14ac:dyDescent="0.25">
      <c r="A24" s="3" t="s">
        <v>17</v>
      </c>
      <c r="B24" s="5">
        <v>480000</v>
      </c>
      <c r="C24" s="5">
        <v>0</v>
      </c>
      <c r="D24" s="4">
        <v>480000</v>
      </c>
      <c r="E24" s="4">
        <v>239892.23</v>
      </c>
      <c r="F24" s="18">
        <v>90600</v>
      </c>
    </row>
    <row r="25" spans="1:8" x14ac:dyDescent="0.25">
      <c r="A25" s="3" t="s">
        <v>54</v>
      </c>
      <c r="B25" s="5">
        <v>100000</v>
      </c>
      <c r="C25" s="5">
        <v>0</v>
      </c>
      <c r="D25" s="4">
        <f t="shared" ref="D25:D36" si="2">+B25+C25</f>
        <v>100000</v>
      </c>
      <c r="E25" s="4">
        <v>0</v>
      </c>
      <c r="F25" s="18">
        <f t="shared" si="0"/>
        <v>100000</v>
      </c>
    </row>
    <row r="26" spans="1:8" x14ac:dyDescent="0.25">
      <c r="A26" s="3" t="s">
        <v>18</v>
      </c>
      <c r="B26" s="5">
        <v>150000</v>
      </c>
      <c r="C26" s="5">
        <v>17700</v>
      </c>
      <c r="D26" s="4">
        <v>167700</v>
      </c>
      <c r="E26" s="4">
        <v>166731.66</v>
      </c>
      <c r="F26" s="18">
        <v>968.32</v>
      </c>
    </row>
    <row r="27" spans="1:8" ht="30" x14ac:dyDescent="0.25">
      <c r="A27" s="3" t="s">
        <v>93</v>
      </c>
      <c r="B27" s="5">
        <v>1000000</v>
      </c>
      <c r="C27" s="5">
        <v>0</v>
      </c>
      <c r="D27" s="4">
        <f t="shared" si="2"/>
        <v>1000000</v>
      </c>
      <c r="E27" s="4">
        <v>1218561.19</v>
      </c>
      <c r="F27" s="18">
        <v>-218562.75</v>
      </c>
    </row>
    <row r="28" spans="1:8" ht="30" x14ac:dyDescent="0.25">
      <c r="A28" s="3" t="s">
        <v>94</v>
      </c>
      <c r="B28" s="5">
        <v>0</v>
      </c>
      <c r="C28" s="5">
        <v>300000</v>
      </c>
      <c r="D28" s="4">
        <f t="shared" si="2"/>
        <v>300000</v>
      </c>
      <c r="E28" s="4">
        <v>364424.3</v>
      </c>
      <c r="F28" s="18">
        <f>D28-E28</f>
        <v>-64424.299999999988</v>
      </c>
    </row>
    <row r="29" spans="1:8" ht="30" x14ac:dyDescent="0.25">
      <c r="A29" s="3" t="s">
        <v>95</v>
      </c>
      <c r="B29" s="5">
        <v>500000</v>
      </c>
      <c r="C29" s="5">
        <v>0</v>
      </c>
      <c r="D29" s="4">
        <f t="shared" si="2"/>
        <v>500000</v>
      </c>
      <c r="E29" s="4">
        <v>0</v>
      </c>
      <c r="F29" s="18">
        <f>D29-E29</f>
        <v>500000</v>
      </c>
    </row>
    <row r="30" spans="1:8" ht="30" x14ac:dyDescent="0.25">
      <c r="A30" s="3" t="s">
        <v>84</v>
      </c>
      <c r="B30" s="5">
        <v>120000</v>
      </c>
      <c r="C30" s="5">
        <v>-6000</v>
      </c>
      <c r="D30" s="4">
        <v>114000</v>
      </c>
      <c r="E30" s="4">
        <v>0</v>
      </c>
      <c r="F30" s="18">
        <f t="shared" si="0"/>
        <v>114000</v>
      </c>
    </row>
    <row r="31" spans="1:8" ht="30" x14ac:dyDescent="0.25">
      <c r="A31" s="3" t="s">
        <v>19</v>
      </c>
      <c r="B31" s="30">
        <v>300000</v>
      </c>
      <c r="C31" s="30">
        <v>-54000</v>
      </c>
      <c r="D31" s="4">
        <f t="shared" si="2"/>
        <v>246000</v>
      </c>
      <c r="E31" s="21">
        <v>0</v>
      </c>
      <c r="F31" s="18">
        <v>86700</v>
      </c>
    </row>
    <row r="32" spans="1:8" x14ac:dyDescent="0.25">
      <c r="A32" s="3" t="s">
        <v>55</v>
      </c>
      <c r="B32" s="5">
        <v>420000</v>
      </c>
      <c r="C32" s="5">
        <v>0</v>
      </c>
      <c r="D32" s="4">
        <f t="shared" si="2"/>
        <v>420000</v>
      </c>
      <c r="E32" s="4">
        <v>99120</v>
      </c>
      <c r="F32" s="18">
        <v>250080</v>
      </c>
    </row>
    <row r="33" spans="1:7" x14ac:dyDescent="0.25">
      <c r="A33" s="3" t="s">
        <v>56</v>
      </c>
      <c r="B33" s="5">
        <v>150000</v>
      </c>
      <c r="C33" s="5">
        <v>0</v>
      </c>
      <c r="D33" s="4">
        <f t="shared" si="2"/>
        <v>150000</v>
      </c>
      <c r="E33" s="4">
        <v>94400</v>
      </c>
      <c r="F33" s="18">
        <v>55600</v>
      </c>
    </row>
    <row r="34" spans="1:7" x14ac:dyDescent="0.25">
      <c r="A34" s="3" t="s">
        <v>20</v>
      </c>
      <c r="B34" s="5">
        <v>100000</v>
      </c>
      <c r="C34" s="5">
        <v>6500000</v>
      </c>
      <c r="D34" s="4">
        <v>6600000</v>
      </c>
      <c r="E34" s="4">
        <v>6156146.8099999996</v>
      </c>
      <c r="F34" s="18">
        <v>439468.79999999999</v>
      </c>
    </row>
    <row r="35" spans="1:7" x14ac:dyDescent="0.25">
      <c r="A35" s="3" t="s">
        <v>85</v>
      </c>
      <c r="B35" s="5">
        <v>100000</v>
      </c>
      <c r="C35" s="5">
        <v>-100000</v>
      </c>
      <c r="D35" s="4">
        <f t="shared" si="2"/>
        <v>0</v>
      </c>
      <c r="E35" s="4">
        <v>0</v>
      </c>
      <c r="F35" s="18">
        <f t="shared" si="0"/>
        <v>0</v>
      </c>
    </row>
    <row r="36" spans="1:7" x14ac:dyDescent="0.25">
      <c r="A36" s="3" t="s">
        <v>96</v>
      </c>
      <c r="B36" s="5">
        <v>200000</v>
      </c>
      <c r="C36" s="5">
        <v>0</v>
      </c>
      <c r="D36" s="4">
        <f t="shared" si="2"/>
        <v>200000</v>
      </c>
      <c r="E36" s="4">
        <v>376561.6</v>
      </c>
      <c r="F36" s="18">
        <v>-176561.6</v>
      </c>
    </row>
    <row r="37" spans="1:7" x14ac:dyDescent="0.25">
      <c r="A37" s="3" t="s">
        <v>72</v>
      </c>
      <c r="B37" s="5">
        <v>500000</v>
      </c>
      <c r="C37" s="5">
        <v>-200000</v>
      </c>
      <c r="D37" s="4">
        <f>+B37+C37</f>
        <v>300000</v>
      </c>
      <c r="E37" s="4">
        <v>0</v>
      </c>
      <c r="F37" s="18">
        <v>300000</v>
      </c>
    </row>
    <row r="38" spans="1:7" x14ac:dyDescent="0.25">
      <c r="A38" s="3"/>
      <c r="B38" s="5"/>
      <c r="C38" s="5"/>
      <c r="D38" s="4"/>
      <c r="E38" s="4"/>
      <c r="F38" s="18"/>
    </row>
    <row r="39" spans="1:7" x14ac:dyDescent="0.25">
      <c r="A39" s="10" t="s">
        <v>4</v>
      </c>
      <c r="B39" s="17">
        <f>B81+B80+B79+B77+B75+B74+B73+B72+B70+B71+B68+B67+B66+B65+B64+B61+B60+B58+B56+B55+B54+B52+B51+B50+B49+B48+B47+B46+B45+B43+B42+B41+B40+B44+B57+B62+B63+B59+B69+B76+B78+B53</f>
        <v>82942906</v>
      </c>
      <c r="C39" s="17">
        <f t="shared" ref="C39:F39" si="3">C81+C80+C79+C77+C75+C74+C73+C72+C70+C71+C68+C67+C66+C65+C64+C61+C60+C58+C56+C55+C54+C52+C51+C50+C49+C48+C47+C46+C45+C43+C42+C41+C40+C44+C57+C62+C63+C59+C69+C76+C78+C53</f>
        <v>-8844622</v>
      </c>
      <c r="D39" s="17">
        <f t="shared" si="3"/>
        <v>74098284</v>
      </c>
      <c r="E39" s="17">
        <f>E81+E80+E79+E77+E75+E74+E73+E72+E70+E71+E68+E67+E66+E65+E64+E61+E60+E58+E56+E55+E54+E52+E51+E50+E49+E48+E47+E46+E45+E43+E42+E41+E40+E44+E57+E62+E63+E59+E69+E76+E78+E53</f>
        <v>52428219.689999998</v>
      </c>
      <c r="F39" s="17">
        <f t="shared" si="3"/>
        <v>17151614.189999998</v>
      </c>
    </row>
    <row r="40" spans="1:7" x14ac:dyDescent="0.25">
      <c r="A40" s="3" t="s">
        <v>21</v>
      </c>
      <c r="B40" s="5">
        <v>36668019</v>
      </c>
      <c r="C40" s="5">
        <v>1872231</v>
      </c>
      <c r="D40" s="4">
        <v>38540250</v>
      </c>
      <c r="E40" s="16">
        <v>25913477</v>
      </c>
      <c r="F40" s="18">
        <f>D40-E40</f>
        <v>12626773</v>
      </c>
    </row>
    <row r="41" spans="1:7" x14ac:dyDescent="0.25">
      <c r="A41" s="3" t="s">
        <v>22</v>
      </c>
      <c r="B41" s="5">
        <v>1200000</v>
      </c>
      <c r="C41" s="5">
        <v>-333900</v>
      </c>
      <c r="D41" s="4">
        <v>866100</v>
      </c>
      <c r="E41" s="4">
        <v>833375</v>
      </c>
      <c r="F41" s="18">
        <v>32725</v>
      </c>
    </row>
    <row r="42" spans="1:7" x14ac:dyDescent="0.25">
      <c r="A42" s="3" t="s">
        <v>23</v>
      </c>
      <c r="B42" s="5">
        <v>100000</v>
      </c>
      <c r="C42" s="5">
        <v>0</v>
      </c>
      <c r="D42" s="4">
        <f>+B42+C42</f>
        <v>100000</v>
      </c>
      <c r="E42" s="4">
        <v>43700</v>
      </c>
      <c r="F42" s="18">
        <v>56300</v>
      </c>
    </row>
    <row r="43" spans="1:7" x14ac:dyDescent="0.25">
      <c r="A43" s="3" t="s">
        <v>74</v>
      </c>
      <c r="B43" s="5">
        <v>150000</v>
      </c>
      <c r="C43" s="5">
        <v>0</v>
      </c>
      <c r="D43" s="4">
        <f>+B43+C43</f>
        <v>150000</v>
      </c>
      <c r="E43" s="4">
        <v>0</v>
      </c>
      <c r="F43" s="18">
        <f t="shared" si="0"/>
        <v>150000</v>
      </c>
    </row>
    <row r="44" spans="1:7" x14ac:dyDescent="0.25">
      <c r="A44" s="3" t="s">
        <v>97</v>
      </c>
      <c r="B44" s="5">
        <v>11000000</v>
      </c>
      <c r="C44" s="5">
        <v>-9925043</v>
      </c>
      <c r="D44" s="4">
        <v>1074957</v>
      </c>
      <c r="E44" s="4">
        <v>560.5</v>
      </c>
      <c r="F44" s="18">
        <v>1074396.5</v>
      </c>
      <c r="G44" s="18"/>
    </row>
    <row r="45" spans="1:7" s="48" customFormat="1" x14ac:dyDescent="0.25">
      <c r="A45" s="45" t="s">
        <v>24</v>
      </c>
      <c r="B45" s="46">
        <v>500000</v>
      </c>
      <c r="C45" s="46">
        <v>0</v>
      </c>
      <c r="D45" s="43">
        <f>+B45+C45</f>
        <v>500000</v>
      </c>
      <c r="E45" s="43">
        <v>1547570</v>
      </c>
      <c r="F45" s="47">
        <v>-1136660</v>
      </c>
      <c r="G45" s="47"/>
    </row>
    <row r="46" spans="1:7" s="48" customFormat="1" x14ac:dyDescent="0.25">
      <c r="A46" s="45" t="s">
        <v>25</v>
      </c>
      <c r="B46" s="46">
        <v>7900000</v>
      </c>
      <c r="C46" s="46">
        <v>-1080000</v>
      </c>
      <c r="D46" s="43">
        <v>6820000</v>
      </c>
      <c r="E46" s="43">
        <v>5879790.1399999997</v>
      </c>
      <c r="F46" s="47">
        <v>906573.86</v>
      </c>
    </row>
    <row r="47" spans="1:7" s="48" customFormat="1" x14ac:dyDescent="0.25">
      <c r="A47" s="45" t="s">
        <v>26</v>
      </c>
      <c r="B47" s="46">
        <v>7200000</v>
      </c>
      <c r="C47" s="46">
        <v>-2873000</v>
      </c>
      <c r="D47" s="43">
        <f>+B47+C47</f>
        <v>4327000</v>
      </c>
      <c r="E47" s="43">
        <v>2844558.74</v>
      </c>
      <c r="F47" s="47">
        <v>1435819.46</v>
      </c>
      <c r="G47" s="49"/>
    </row>
    <row r="48" spans="1:7" x14ac:dyDescent="0.25">
      <c r="A48" s="3" t="s">
        <v>27</v>
      </c>
      <c r="B48" s="5">
        <v>450000</v>
      </c>
      <c r="C48" s="5">
        <v>0</v>
      </c>
      <c r="D48" s="4">
        <f>+B48+C48</f>
        <v>450000</v>
      </c>
      <c r="E48" s="4">
        <v>319614.8</v>
      </c>
      <c r="F48" s="18">
        <v>130385.2</v>
      </c>
    </row>
    <row r="49" spans="1:6" x14ac:dyDescent="0.25">
      <c r="A49" s="3" t="s">
        <v>28</v>
      </c>
      <c r="B49" s="5">
        <v>300000</v>
      </c>
      <c r="C49" s="5">
        <v>0</v>
      </c>
      <c r="D49" s="4">
        <f>+B49+C49</f>
        <v>300000</v>
      </c>
      <c r="E49" s="4">
        <v>605080.4</v>
      </c>
      <c r="F49" s="18">
        <f t="shared" si="0"/>
        <v>-305080.40000000002</v>
      </c>
    </row>
    <row r="50" spans="1:6" x14ac:dyDescent="0.25">
      <c r="A50" s="3" t="s">
        <v>73</v>
      </c>
      <c r="B50" s="5">
        <v>250000</v>
      </c>
      <c r="C50" s="5">
        <v>448619</v>
      </c>
      <c r="D50" s="4">
        <f>+B50+C50</f>
        <v>698619</v>
      </c>
      <c r="E50" s="4">
        <v>92724.4</v>
      </c>
      <c r="F50" s="18">
        <v>605894.6</v>
      </c>
    </row>
    <row r="51" spans="1:6" x14ac:dyDescent="0.25">
      <c r="A51" s="3" t="s">
        <v>29</v>
      </c>
      <c r="B51" s="5">
        <v>30000</v>
      </c>
      <c r="C51" s="5">
        <v>0</v>
      </c>
      <c r="D51" s="4">
        <f>+B51+C51</f>
        <v>30000</v>
      </c>
      <c r="E51" s="4">
        <v>0</v>
      </c>
      <c r="F51" s="18">
        <f t="shared" si="0"/>
        <v>30000</v>
      </c>
    </row>
    <row r="52" spans="1:6" ht="18.75" customHeight="1" x14ac:dyDescent="0.25">
      <c r="A52" s="3" t="s">
        <v>57</v>
      </c>
      <c r="B52" s="5">
        <v>540000</v>
      </c>
      <c r="C52" s="5">
        <v>-450000</v>
      </c>
      <c r="D52" s="4">
        <v>90000</v>
      </c>
      <c r="E52" s="4">
        <v>108850</v>
      </c>
      <c r="F52" s="18">
        <v>-126335</v>
      </c>
    </row>
    <row r="53" spans="1:6" ht="14.25" customHeight="1" x14ac:dyDescent="0.25">
      <c r="A53" s="3" t="s">
        <v>111</v>
      </c>
      <c r="B53" s="5">
        <v>0</v>
      </c>
      <c r="C53" s="5">
        <v>597888.30000000005</v>
      </c>
      <c r="D53" s="4">
        <f t="shared" ref="D53:D80" si="4">+B53+C53</f>
        <v>597888.30000000005</v>
      </c>
      <c r="E53" s="4">
        <v>367611.3</v>
      </c>
      <c r="F53" s="18">
        <f t="shared" si="0"/>
        <v>230277.00000000006</v>
      </c>
    </row>
    <row r="54" spans="1:6" x14ac:dyDescent="0.25">
      <c r="A54" s="3" t="s">
        <v>30</v>
      </c>
      <c r="B54" s="5">
        <v>400000</v>
      </c>
      <c r="C54" s="5">
        <v>0</v>
      </c>
      <c r="D54" s="4">
        <f t="shared" si="4"/>
        <v>400000</v>
      </c>
      <c r="E54" s="4">
        <v>58412</v>
      </c>
      <c r="F54" s="18">
        <v>341588</v>
      </c>
    </row>
    <row r="55" spans="1:6" x14ac:dyDescent="0.25">
      <c r="A55" s="3" t="s">
        <v>31</v>
      </c>
      <c r="B55" s="5">
        <v>205000</v>
      </c>
      <c r="C55" s="5">
        <v>308569</v>
      </c>
      <c r="D55" s="4">
        <f t="shared" si="4"/>
        <v>513569</v>
      </c>
      <c r="E55" s="4">
        <v>37340.199999999997</v>
      </c>
      <c r="F55" s="18">
        <v>476228.8</v>
      </c>
    </row>
    <row r="56" spans="1:6" x14ac:dyDescent="0.25">
      <c r="A56" s="3" t="s">
        <v>32</v>
      </c>
      <c r="B56" s="5">
        <v>200000</v>
      </c>
      <c r="C56" s="5">
        <v>0</v>
      </c>
      <c r="D56" s="4">
        <f t="shared" si="4"/>
        <v>200000</v>
      </c>
      <c r="E56" s="4">
        <v>181995.6</v>
      </c>
      <c r="F56" s="18">
        <v>18004.400000000001</v>
      </c>
    </row>
    <row r="57" spans="1:6" x14ac:dyDescent="0.25">
      <c r="A57" s="3" t="s">
        <v>98</v>
      </c>
      <c r="B57" s="5">
        <v>0</v>
      </c>
      <c r="C57" s="5">
        <v>50000</v>
      </c>
      <c r="D57" s="4">
        <f t="shared" si="4"/>
        <v>50000</v>
      </c>
      <c r="E57" s="4">
        <v>59</v>
      </c>
      <c r="F57" s="18">
        <v>49941</v>
      </c>
    </row>
    <row r="58" spans="1:6" x14ac:dyDescent="0.25">
      <c r="A58" s="3" t="s">
        <v>58</v>
      </c>
      <c r="B58" s="5">
        <v>100000</v>
      </c>
      <c r="C58" s="5">
        <v>0</v>
      </c>
      <c r="D58" s="4">
        <f t="shared" si="4"/>
        <v>100000</v>
      </c>
      <c r="E58" s="4">
        <v>0</v>
      </c>
      <c r="F58" s="18">
        <f t="shared" si="0"/>
        <v>100000</v>
      </c>
    </row>
    <row r="59" spans="1:6" x14ac:dyDescent="0.25">
      <c r="A59" s="3" t="s">
        <v>125</v>
      </c>
      <c r="B59" s="5">
        <v>0</v>
      </c>
      <c r="C59" s="5">
        <v>14000</v>
      </c>
      <c r="D59" s="4">
        <f t="shared" si="4"/>
        <v>14000</v>
      </c>
      <c r="E59" s="4">
        <v>13724.13</v>
      </c>
      <c r="F59" s="18">
        <v>275.87</v>
      </c>
    </row>
    <row r="60" spans="1:6" x14ac:dyDescent="0.25">
      <c r="A60" s="27" t="s">
        <v>33</v>
      </c>
      <c r="B60" s="28">
        <v>200000</v>
      </c>
      <c r="C60" s="28">
        <v>0</v>
      </c>
      <c r="D60" s="4">
        <f t="shared" si="4"/>
        <v>200000</v>
      </c>
      <c r="E60" s="29">
        <v>0</v>
      </c>
      <c r="F60" s="31">
        <f t="shared" si="0"/>
        <v>200000</v>
      </c>
    </row>
    <row r="61" spans="1:6" s="48" customFormat="1" x14ac:dyDescent="0.25">
      <c r="A61" s="45" t="s">
        <v>99</v>
      </c>
      <c r="B61" s="46">
        <v>200000</v>
      </c>
      <c r="C61" s="46">
        <v>0</v>
      </c>
      <c r="D61" s="43">
        <f t="shared" si="4"/>
        <v>200000</v>
      </c>
      <c r="E61" s="43">
        <v>78964.490000000005</v>
      </c>
      <c r="F61" s="47">
        <v>90237.51</v>
      </c>
    </row>
    <row r="62" spans="1:6" s="48" customFormat="1" x14ac:dyDescent="0.25">
      <c r="A62" s="45" t="s">
        <v>100</v>
      </c>
      <c r="B62" s="46">
        <v>200000</v>
      </c>
      <c r="C62" s="46">
        <v>118060</v>
      </c>
      <c r="D62" s="43">
        <f t="shared" si="4"/>
        <v>318060</v>
      </c>
      <c r="E62" s="43">
        <v>808833.29</v>
      </c>
      <c r="F62" s="47">
        <v>-490773.29</v>
      </c>
    </row>
    <row r="63" spans="1:6" x14ac:dyDescent="0.25">
      <c r="A63" s="50" t="s">
        <v>101</v>
      </c>
      <c r="B63" s="51">
        <v>150000</v>
      </c>
      <c r="C63" s="51">
        <v>0</v>
      </c>
      <c r="D63" s="52">
        <f t="shared" si="4"/>
        <v>150000</v>
      </c>
      <c r="E63" s="52">
        <v>32473.599999999999</v>
      </c>
      <c r="F63" s="18">
        <f t="shared" si="0"/>
        <v>117526.39999999999</v>
      </c>
    </row>
    <row r="64" spans="1:6" s="48" customFormat="1" x14ac:dyDescent="0.25">
      <c r="A64" s="45" t="s">
        <v>34</v>
      </c>
      <c r="B64" s="46">
        <v>10200000</v>
      </c>
      <c r="C64" s="46">
        <v>0</v>
      </c>
      <c r="D64" s="43">
        <f t="shared" si="4"/>
        <v>10200000</v>
      </c>
      <c r="E64" s="43">
        <v>6800000</v>
      </c>
      <c r="F64" s="47">
        <v>0</v>
      </c>
    </row>
    <row r="65" spans="1:8" s="48" customFormat="1" x14ac:dyDescent="0.25">
      <c r="A65" s="45" t="s">
        <v>35</v>
      </c>
      <c r="B65" s="46">
        <v>1020000</v>
      </c>
      <c r="C65" s="46">
        <v>0</v>
      </c>
      <c r="D65" s="43">
        <f t="shared" si="4"/>
        <v>1020000</v>
      </c>
      <c r="E65" s="43">
        <v>345436.54</v>
      </c>
      <c r="F65" s="47">
        <v>1560</v>
      </c>
    </row>
    <row r="66" spans="1:8" x14ac:dyDescent="0.25">
      <c r="A66" s="3" t="s">
        <v>49</v>
      </c>
      <c r="B66" s="5">
        <v>100000</v>
      </c>
      <c r="C66" s="5">
        <v>0</v>
      </c>
      <c r="D66" s="4">
        <f t="shared" si="4"/>
        <v>100000</v>
      </c>
      <c r="E66" s="21">
        <v>81433.17</v>
      </c>
      <c r="F66" s="18">
        <v>18566.830000000002</v>
      </c>
    </row>
    <row r="67" spans="1:8" ht="30" customHeight="1" x14ac:dyDescent="0.25">
      <c r="A67" s="3" t="s">
        <v>36</v>
      </c>
      <c r="B67" s="5">
        <v>200000</v>
      </c>
      <c r="C67" s="5">
        <v>0</v>
      </c>
      <c r="D67" s="4">
        <f t="shared" si="4"/>
        <v>200000</v>
      </c>
      <c r="E67" s="4">
        <v>0</v>
      </c>
      <c r="F67" s="18">
        <f t="shared" si="0"/>
        <v>200000</v>
      </c>
      <c r="H67" t="s">
        <v>120</v>
      </c>
    </row>
    <row r="68" spans="1:8" s="48" customFormat="1" ht="30" x14ac:dyDescent="0.25">
      <c r="A68" s="45" t="s">
        <v>37</v>
      </c>
      <c r="B68" s="46">
        <v>500000</v>
      </c>
      <c r="C68" s="46">
        <v>0</v>
      </c>
      <c r="D68" s="43">
        <f t="shared" si="4"/>
        <v>500000</v>
      </c>
      <c r="E68" s="43">
        <v>656375.71</v>
      </c>
      <c r="F68" s="47">
        <v>-156375.71</v>
      </c>
    </row>
    <row r="69" spans="1:8" s="48" customFormat="1" x14ac:dyDescent="0.25">
      <c r="A69" s="45" t="s">
        <v>112</v>
      </c>
      <c r="B69" s="46">
        <v>0</v>
      </c>
      <c r="C69" s="46">
        <v>645780.68000000005</v>
      </c>
      <c r="D69" s="43">
        <f t="shared" si="4"/>
        <v>645780.68000000005</v>
      </c>
      <c r="E69" s="43">
        <v>280378.12</v>
      </c>
      <c r="F69" s="47">
        <v>364037.56</v>
      </c>
    </row>
    <row r="70" spans="1:8" x14ac:dyDescent="0.25">
      <c r="A70" s="3" t="s">
        <v>38</v>
      </c>
      <c r="B70" s="5">
        <v>400000</v>
      </c>
      <c r="C70" s="5">
        <v>0</v>
      </c>
      <c r="D70" s="4">
        <f t="shared" si="4"/>
        <v>400000</v>
      </c>
      <c r="E70" s="4">
        <v>529855.4</v>
      </c>
      <c r="F70" s="18">
        <f t="shared" si="0"/>
        <v>-129855.40000000002</v>
      </c>
    </row>
    <row r="71" spans="1:8" x14ac:dyDescent="0.25">
      <c r="A71" s="3" t="s">
        <v>39</v>
      </c>
      <c r="B71" s="5">
        <v>400000</v>
      </c>
      <c r="C71" s="5">
        <v>0</v>
      </c>
      <c r="D71" s="4">
        <f t="shared" si="4"/>
        <v>400000</v>
      </c>
      <c r="E71" s="4">
        <v>319387.25</v>
      </c>
      <c r="F71" s="18">
        <v>71762.75</v>
      </c>
    </row>
    <row r="72" spans="1:8" ht="30" x14ac:dyDescent="0.25">
      <c r="A72" s="3" t="s">
        <v>59</v>
      </c>
      <c r="B72" s="5">
        <v>200000</v>
      </c>
      <c r="C72" s="5">
        <v>0</v>
      </c>
      <c r="D72" s="4">
        <f t="shared" si="4"/>
        <v>200000</v>
      </c>
      <c r="E72" s="4">
        <v>73685</v>
      </c>
      <c r="F72" s="18">
        <v>82726</v>
      </c>
    </row>
    <row r="73" spans="1:8" ht="30" x14ac:dyDescent="0.25">
      <c r="A73" s="3" t="s">
        <v>60</v>
      </c>
      <c r="B73" s="5">
        <v>150000</v>
      </c>
      <c r="C73" s="5">
        <v>0</v>
      </c>
      <c r="D73" s="4">
        <f t="shared" si="4"/>
        <v>150000</v>
      </c>
      <c r="E73" s="4">
        <v>42522.48</v>
      </c>
      <c r="F73" s="18">
        <v>107477.52</v>
      </c>
    </row>
    <row r="74" spans="1:8" x14ac:dyDescent="0.25">
      <c r="A74" s="3" t="s">
        <v>61</v>
      </c>
      <c r="B74" s="5">
        <v>329887</v>
      </c>
      <c r="C74" s="5">
        <v>0</v>
      </c>
      <c r="D74" s="4">
        <f t="shared" si="4"/>
        <v>329887</v>
      </c>
      <c r="E74" s="4">
        <v>18408</v>
      </c>
      <c r="F74" s="18">
        <f t="shared" ref="F74:F100" si="5">D74-E74</f>
        <v>311479</v>
      </c>
    </row>
    <row r="75" spans="1:8" s="48" customFormat="1" x14ac:dyDescent="0.25">
      <c r="A75" s="45" t="s">
        <v>40</v>
      </c>
      <c r="B75" s="46">
        <v>300000</v>
      </c>
      <c r="C75" s="46">
        <v>0</v>
      </c>
      <c r="D75" s="43">
        <f t="shared" si="4"/>
        <v>300000</v>
      </c>
      <c r="E75" s="43">
        <v>830372.74</v>
      </c>
      <c r="F75" s="47">
        <v>-574264.18000000005</v>
      </c>
    </row>
    <row r="76" spans="1:8" s="48" customFormat="1" x14ac:dyDescent="0.25">
      <c r="A76" s="45" t="s">
        <v>102</v>
      </c>
      <c r="B76" s="46">
        <v>0</v>
      </c>
      <c r="C76" s="46">
        <v>30000</v>
      </c>
      <c r="D76" s="43">
        <f t="shared" si="4"/>
        <v>30000</v>
      </c>
      <c r="E76" s="43">
        <v>414456.12</v>
      </c>
      <c r="F76" s="47">
        <v>-393896.12</v>
      </c>
    </row>
    <row r="77" spans="1:8" x14ac:dyDescent="0.25">
      <c r="A77" s="3" t="s">
        <v>41</v>
      </c>
      <c r="B77" s="5">
        <v>250000</v>
      </c>
      <c r="C77" s="5">
        <v>0</v>
      </c>
      <c r="D77" s="4">
        <f t="shared" si="4"/>
        <v>250000</v>
      </c>
      <c r="E77" s="4">
        <v>314163.81</v>
      </c>
      <c r="F77" s="18">
        <v>-64164.23</v>
      </c>
    </row>
    <row r="78" spans="1:8" s="48" customFormat="1" x14ac:dyDescent="0.25">
      <c r="A78" s="45" t="s">
        <v>103</v>
      </c>
      <c r="B78" s="46">
        <v>0</v>
      </c>
      <c r="C78" s="46">
        <v>506495.02</v>
      </c>
      <c r="D78" s="43">
        <v>506495.02</v>
      </c>
      <c r="E78" s="43">
        <v>148774.39999999999</v>
      </c>
      <c r="F78" s="47">
        <v>350050.62</v>
      </c>
    </row>
    <row r="79" spans="1:8" x14ac:dyDescent="0.25">
      <c r="A79" s="3" t="s">
        <v>62</v>
      </c>
      <c r="B79" s="5">
        <v>450000</v>
      </c>
      <c r="C79" s="5">
        <v>0</v>
      </c>
      <c r="D79" s="4">
        <f t="shared" si="4"/>
        <v>450000</v>
      </c>
      <c r="E79" s="4">
        <v>0</v>
      </c>
      <c r="F79" s="18">
        <f t="shared" si="5"/>
        <v>450000</v>
      </c>
    </row>
    <row r="80" spans="1:8" s="48" customFormat="1" x14ac:dyDescent="0.25">
      <c r="A80" s="45" t="s">
        <v>81</v>
      </c>
      <c r="B80" s="46">
        <v>500000</v>
      </c>
      <c r="C80" s="46">
        <v>800000</v>
      </c>
      <c r="D80" s="43">
        <f t="shared" si="4"/>
        <v>1300000</v>
      </c>
      <c r="E80" s="43">
        <v>1604505</v>
      </c>
      <c r="F80" s="47">
        <v>-327515</v>
      </c>
    </row>
    <row r="81" spans="1:6" ht="16.5" customHeight="1" x14ac:dyDescent="0.25">
      <c r="A81" s="3" t="s">
        <v>63</v>
      </c>
      <c r="B81" s="5">
        <v>0</v>
      </c>
      <c r="C81" s="5">
        <v>425678</v>
      </c>
      <c r="D81" s="4">
        <v>425678</v>
      </c>
      <c r="E81" s="4">
        <v>199751.36</v>
      </c>
      <c r="F81" s="18">
        <v>225926.64</v>
      </c>
    </row>
    <row r="82" spans="1:6" ht="16.5" customHeight="1" x14ac:dyDescent="0.25">
      <c r="A82" s="3"/>
      <c r="B82" s="5"/>
      <c r="C82" s="5"/>
      <c r="D82" s="4"/>
      <c r="E82" s="4"/>
      <c r="F82" s="18"/>
    </row>
    <row r="83" spans="1:6" ht="16.5" customHeight="1" x14ac:dyDescent="0.25">
      <c r="A83" s="10" t="s">
        <v>127</v>
      </c>
      <c r="B83" s="62">
        <v>0</v>
      </c>
      <c r="C83" s="62">
        <v>154000</v>
      </c>
      <c r="D83" s="11">
        <v>154000</v>
      </c>
      <c r="E83" s="11">
        <v>154000</v>
      </c>
      <c r="F83" s="23">
        <v>0</v>
      </c>
    </row>
    <row r="84" spans="1:6" x14ac:dyDescent="0.25">
      <c r="A84" s="3" t="s">
        <v>128</v>
      </c>
      <c r="B84" s="5">
        <v>0</v>
      </c>
      <c r="C84" s="5">
        <v>154000</v>
      </c>
      <c r="D84" s="4">
        <v>154000</v>
      </c>
      <c r="E84" s="4">
        <v>154000</v>
      </c>
      <c r="F84" s="18">
        <v>0</v>
      </c>
    </row>
    <row r="85" spans="1:6" x14ac:dyDescent="0.25">
      <c r="A85" s="3"/>
      <c r="B85" s="5"/>
      <c r="C85" s="5"/>
      <c r="D85" s="4"/>
      <c r="E85" s="4"/>
      <c r="F85" s="18"/>
    </row>
    <row r="86" spans="1:6" x14ac:dyDescent="0.25">
      <c r="A86" s="10" t="s">
        <v>5</v>
      </c>
      <c r="B86" s="11">
        <f>B87+B88+B89+B90+B91+B93+B94+B96+B99+B100+B97+B92+B95+B98</f>
        <v>2250000</v>
      </c>
      <c r="C86" s="67">
        <f>+C87+C89+C91+C95+C96+C97+C98+C99+C101+C92</f>
        <v>4280110</v>
      </c>
      <c r="D86" s="11">
        <f>D87+D88+D89+D90+D91+D93+D94+D96+D99+D100+D97+D95+D98+D101+D92</f>
        <v>6530110</v>
      </c>
      <c r="E86" s="11">
        <f t="shared" ref="E86:F86" si="6">E87+E88+E89+E90+E91+E93+E94+E96+E99+E100+E97+E95+E98+E101+E92</f>
        <v>5167515.74</v>
      </c>
      <c r="F86" s="11">
        <f t="shared" si="6"/>
        <v>776570.83000000007</v>
      </c>
    </row>
    <row r="87" spans="1:6" x14ac:dyDescent="0.25">
      <c r="A87" s="3" t="s">
        <v>42</v>
      </c>
      <c r="B87" s="4">
        <v>200000</v>
      </c>
      <c r="C87" s="4">
        <v>2300000</v>
      </c>
      <c r="D87" s="4">
        <f>+B87+C87</f>
        <v>2500000</v>
      </c>
      <c r="E87" s="4">
        <v>1580134.52</v>
      </c>
      <c r="F87" s="18">
        <v>371071.05</v>
      </c>
    </row>
    <row r="88" spans="1:6" x14ac:dyDescent="0.25">
      <c r="A88" s="3" t="s">
        <v>64</v>
      </c>
      <c r="B88" s="4">
        <v>150000</v>
      </c>
      <c r="C88" s="4">
        <v>0</v>
      </c>
      <c r="D88" s="4">
        <f>+B88+C88</f>
        <v>150000</v>
      </c>
      <c r="E88" s="4">
        <v>368089.2</v>
      </c>
      <c r="F88" s="18">
        <v>-255318.2</v>
      </c>
    </row>
    <row r="89" spans="1:6" ht="30" x14ac:dyDescent="0.25">
      <c r="A89" s="3" t="s">
        <v>43</v>
      </c>
      <c r="B89" s="4">
        <v>200000</v>
      </c>
      <c r="C89" s="4">
        <v>500000</v>
      </c>
      <c r="D89" s="4">
        <f>+B89+C89</f>
        <v>700000</v>
      </c>
      <c r="E89" s="4">
        <v>519223.6</v>
      </c>
      <c r="F89" s="18">
        <v>180776.4</v>
      </c>
    </row>
    <row r="90" spans="1:6" x14ac:dyDescent="0.25">
      <c r="A90" s="3" t="s">
        <v>44</v>
      </c>
      <c r="B90" s="4">
        <v>200000</v>
      </c>
      <c r="C90" s="4">
        <v>0</v>
      </c>
      <c r="D90" s="4">
        <f>+B90+C90</f>
        <v>200000</v>
      </c>
      <c r="E90" s="4">
        <v>158471.51999999999</v>
      </c>
      <c r="F90" s="18">
        <v>41528.480000000003</v>
      </c>
    </row>
    <row r="91" spans="1:6" x14ac:dyDescent="0.25">
      <c r="A91" s="3" t="s">
        <v>65</v>
      </c>
      <c r="B91" s="4">
        <v>200000</v>
      </c>
      <c r="C91" s="4">
        <v>-143600</v>
      </c>
      <c r="D91" s="4">
        <v>56400</v>
      </c>
      <c r="E91" s="4">
        <v>0</v>
      </c>
      <c r="F91" s="18">
        <v>56400</v>
      </c>
    </row>
    <row r="92" spans="1:6" x14ac:dyDescent="0.25">
      <c r="A92" s="3" t="s">
        <v>126</v>
      </c>
      <c r="B92" s="4">
        <v>0</v>
      </c>
      <c r="C92" s="4">
        <v>573000</v>
      </c>
      <c r="D92" s="4">
        <v>573000</v>
      </c>
      <c r="E92" s="4">
        <v>572776.72</v>
      </c>
      <c r="F92" s="18">
        <v>223.28</v>
      </c>
    </row>
    <row r="93" spans="1:6" x14ac:dyDescent="0.25">
      <c r="A93" s="3" t="s">
        <v>66</v>
      </c>
      <c r="B93" s="4">
        <v>100000</v>
      </c>
      <c r="C93" s="4">
        <v>0</v>
      </c>
      <c r="D93" s="4">
        <f>+B93+C93</f>
        <v>100000</v>
      </c>
      <c r="E93" s="21">
        <v>58315.6</v>
      </c>
      <c r="F93" s="18">
        <v>41684.400000000001</v>
      </c>
    </row>
    <row r="94" spans="1:6" x14ac:dyDescent="0.25">
      <c r="A94" s="3" t="s">
        <v>67</v>
      </c>
      <c r="B94" s="4">
        <v>100000</v>
      </c>
      <c r="C94" s="4">
        <v>0</v>
      </c>
      <c r="D94" s="4">
        <f>+B94+C94</f>
        <v>100000</v>
      </c>
      <c r="E94" s="21">
        <v>0</v>
      </c>
      <c r="F94" s="18">
        <f t="shared" si="5"/>
        <v>100000</v>
      </c>
    </row>
    <row r="95" spans="1:6" x14ac:dyDescent="0.25">
      <c r="A95" s="3" t="s">
        <v>121</v>
      </c>
      <c r="B95" s="4">
        <v>0</v>
      </c>
      <c r="C95" s="4">
        <v>81500</v>
      </c>
      <c r="D95" s="4">
        <v>81500</v>
      </c>
      <c r="E95" s="21">
        <v>256000.01</v>
      </c>
      <c r="F95" s="18">
        <v>-174500.01</v>
      </c>
    </row>
    <row r="96" spans="1:6" ht="30" x14ac:dyDescent="0.25">
      <c r="A96" s="3" t="s">
        <v>68</v>
      </c>
      <c r="B96" s="4">
        <v>200000</v>
      </c>
      <c r="C96" s="4">
        <v>877110</v>
      </c>
      <c r="D96" s="4">
        <v>1077110</v>
      </c>
      <c r="E96" s="21">
        <v>842756</v>
      </c>
      <c r="F96" s="18">
        <v>234354</v>
      </c>
    </row>
    <row r="97" spans="1:6" x14ac:dyDescent="0.25">
      <c r="A97" s="3" t="s">
        <v>80</v>
      </c>
      <c r="B97" s="4">
        <v>100000</v>
      </c>
      <c r="C97" s="4">
        <v>-100000</v>
      </c>
      <c r="D97" s="4">
        <v>0</v>
      </c>
      <c r="E97" s="21">
        <v>0</v>
      </c>
      <c r="F97" s="18">
        <v>0</v>
      </c>
    </row>
    <row r="98" spans="1:6" x14ac:dyDescent="0.25">
      <c r="A98" s="3" t="s">
        <v>123</v>
      </c>
      <c r="B98" s="4">
        <v>0</v>
      </c>
      <c r="C98" s="4">
        <v>44100</v>
      </c>
      <c r="D98" s="4">
        <v>44100</v>
      </c>
      <c r="E98" s="21">
        <v>44048.57</v>
      </c>
      <c r="F98" s="18">
        <v>51.43</v>
      </c>
    </row>
    <row r="99" spans="1:6" x14ac:dyDescent="0.25">
      <c r="A99" s="3" t="s">
        <v>45</v>
      </c>
      <c r="B99" s="4">
        <v>200000</v>
      </c>
      <c r="C99" s="4">
        <v>-200000</v>
      </c>
      <c r="D99" s="4">
        <v>0</v>
      </c>
      <c r="E99" s="4">
        <v>0</v>
      </c>
      <c r="F99" s="18">
        <v>0</v>
      </c>
    </row>
    <row r="100" spans="1:6" x14ac:dyDescent="0.25">
      <c r="A100" s="3" t="s">
        <v>69</v>
      </c>
      <c r="B100" s="4">
        <v>600000</v>
      </c>
      <c r="C100" s="4">
        <v>0</v>
      </c>
      <c r="D100" s="4">
        <f>+B100+C100</f>
        <v>600000</v>
      </c>
      <c r="E100" s="4">
        <v>420000</v>
      </c>
      <c r="F100" s="18">
        <f t="shared" si="5"/>
        <v>180000</v>
      </c>
    </row>
    <row r="101" spans="1:6" x14ac:dyDescent="0.25">
      <c r="A101" s="3" t="s">
        <v>122</v>
      </c>
      <c r="B101" s="4">
        <v>0</v>
      </c>
      <c r="C101" s="4">
        <v>348000</v>
      </c>
      <c r="D101" s="4">
        <v>348000</v>
      </c>
      <c r="E101" s="4">
        <v>347700</v>
      </c>
      <c r="F101" s="18">
        <v>300</v>
      </c>
    </row>
    <row r="102" spans="1:6" x14ac:dyDescent="0.25">
      <c r="A102" s="13" t="s">
        <v>46</v>
      </c>
      <c r="B102" s="13"/>
      <c r="C102" s="13"/>
      <c r="D102" s="14"/>
      <c r="E102" s="19"/>
      <c r="F102" s="19"/>
    </row>
    <row r="103" spans="1:6" x14ac:dyDescent="0.25">
      <c r="A103" t="s">
        <v>9</v>
      </c>
      <c r="D103" s="6"/>
    </row>
    <row r="104" spans="1:6" x14ac:dyDescent="0.25">
      <c r="D104" s="6"/>
    </row>
    <row r="105" spans="1:6" x14ac:dyDescent="0.25">
      <c r="A105" t="s">
        <v>75</v>
      </c>
      <c r="D105" s="6"/>
      <c r="F105" s="18"/>
    </row>
    <row r="106" spans="1:6" x14ac:dyDescent="0.25">
      <c r="D106" s="6"/>
    </row>
    <row r="107" spans="1:6" x14ac:dyDescent="0.25">
      <c r="A107" s="25" t="s">
        <v>82</v>
      </c>
      <c r="D107" s="6"/>
    </row>
    <row r="108" spans="1:6" x14ac:dyDescent="0.25">
      <c r="D108" s="6"/>
    </row>
    <row r="109" spans="1:6" x14ac:dyDescent="0.25">
      <c r="A109" t="s">
        <v>110</v>
      </c>
      <c r="D109" s="6"/>
    </row>
    <row r="110" spans="1:6" x14ac:dyDescent="0.25">
      <c r="D110" s="6"/>
    </row>
    <row r="111" spans="1:6" x14ac:dyDescent="0.25">
      <c r="A111" t="s">
        <v>76</v>
      </c>
    </row>
    <row r="112" spans="1:6" x14ac:dyDescent="0.25">
      <c r="A112" t="s">
        <v>77</v>
      </c>
    </row>
    <row r="113" spans="1:4" x14ac:dyDescent="0.25">
      <c r="A113" t="s">
        <v>78</v>
      </c>
    </row>
    <row r="117" spans="1:4" x14ac:dyDescent="0.25">
      <c r="A117" s="26" t="s">
        <v>115</v>
      </c>
      <c r="B117" s="26"/>
      <c r="C117" s="26"/>
      <c r="D117" s="25"/>
    </row>
    <row r="118" spans="1:4" x14ac:dyDescent="0.25">
      <c r="A118" s="6" t="s">
        <v>116</v>
      </c>
      <c r="B118" s="6"/>
      <c r="C118" s="6"/>
      <c r="D118" s="6"/>
    </row>
    <row r="119" spans="1:4" x14ac:dyDescent="0.25">
      <c r="A119" s="6" t="s">
        <v>117</v>
      </c>
      <c r="B119" s="6"/>
      <c r="C119" s="6"/>
      <c r="D119" s="6"/>
    </row>
    <row r="120" spans="1:4" x14ac:dyDescent="0.25">
      <c r="A120" s="26" t="s">
        <v>48</v>
      </c>
      <c r="B120" s="26"/>
      <c r="C120" s="26"/>
      <c r="D120" s="26"/>
    </row>
    <row r="123" spans="1:4" x14ac:dyDescent="0.25">
      <c r="A123" s="20"/>
      <c r="B123" s="20"/>
      <c r="C123" s="20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2" manualBreakCount="2">
    <brk id="38" max="10" man="1"/>
    <brk id="85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N115"/>
  <sheetViews>
    <sheetView zoomScaleNormal="100" workbookViewId="0">
      <selection activeCell="G22" sqref="G22"/>
    </sheetView>
  </sheetViews>
  <sheetFormatPr baseColWidth="10" defaultRowHeight="15" x14ac:dyDescent="0.25"/>
  <cols>
    <col min="1" max="1" width="61.140625" customWidth="1"/>
    <col min="2" max="2" width="19.28515625" style="16" customWidth="1"/>
    <col min="3" max="3" width="15.85546875" style="16" customWidth="1"/>
    <col min="4" max="4" width="17.5703125" style="16" customWidth="1"/>
    <col min="7" max="7" width="13.140625" bestFit="1" customWidth="1"/>
  </cols>
  <sheetData>
    <row r="5" spans="1:14" ht="15.75" x14ac:dyDescent="0.25">
      <c r="A5" s="73" t="s">
        <v>7</v>
      </c>
      <c r="B5" s="73"/>
      <c r="C5" s="73"/>
      <c r="D5" s="73"/>
    </row>
    <row r="6" spans="1:14" ht="15.75" x14ac:dyDescent="0.25">
      <c r="A6" s="74" t="s">
        <v>8</v>
      </c>
      <c r="B6" s="74"/>
      <c r="C6" s="74"/>
      <c r="D6" s="74"/>
    </row>
    <row r="7" spans="1:14" x14ac:dyDescent="0.25">
      <c r="A7" s="72" t="s">
        <v>130</v>
      </c>
      <c r="B7" s="72"/>
      <c r="C7" s="72"/>
      <c r="D7" s="72"/>
    </row>
    <row r="8" spans="1:14" x14ac:dyDescent="0.25">
      <c r="A8" s="75" t="s">
        <v>86</v>
      </c>
      <c r="B8" s="75"/>
      <c r="C8" s="75"/>
      <c r="D8" s="75"/>
      <c r="E8" s="38"/>
      <c r="F8" s="38"/>
    </row>
    <row r="9" spans="1:14" x14ac:dyDescent="0.25">
      <c r="A9" s="71" t="s">
        <v>131</v>
      </c>
      <c r="B9" s="71"/>
      <c r="C9" s="71"/>
      <c r="D9" s="71"/>
    </row>
    <row r="11" spans="1:14" ht="30" x14ac:dyDescent="0.25">
      <c r="A11" s="36" t="s">
        <v>0</v>
      </c>
      <c r="B11" s="37" t="s">
        <v>50</v>
      </c>
      <c r="C11" s="37" t="s">
        <v>51</v>
      </c>
      <c r="D11" s="37" t="s">
        <v>79</v>
      </c>
      <c r="N11" s="55"/>
    </row>
    <row r="12" spans="1:14" x14ac:dyDescent="0.25">
      <c r="A12" s="32" t="s">
        <v>1</v>
      </c>
      <c r="B12" s="33">
        <f>B13+B24+B43+B90+B87</f>
        <v>338498463</v>
      </c>
      <c r="C12" s="33">
        <f>C13+C24+C43+C90+C87</f>
        <v>217187566.84</v>
      </c>
      <c r="D12" s="33">
        <f>D13+D24+D43+D90+D87</f>
        <v>115822428.86999999</v>
      </c>
    </row>
    <row r="13" spans="1:14" x14ac:dyDescent="0.25">
      <c r="A13" s="34" t="s">
        <v>2</v>
      </c>
      <c r="B13" s="65">
        <v>238103369</v>
      </c>
      <c r="C13" s="65">
        <v>145231369.03999999</v>
      </c>
      <c r="D13" s="65">
        <v>92871999.959999993</v>
      </c>
    </row>
    <row r="14" spans="1:14" x14ac:dyDescent="0.25">
      <c r="A14" s="34" t="s">
        <v>118</v>
      </c>
      <c r="B14" s="58">
        <v>2010000</v>
      </c>
      <c r="C14" s="58">
        <v>1116500</v>
      </c>
      <c r="D14" s="66">
        <v>893500</v>
      </c>
    </row>
    <row r="15" spans="1:14" x14ac:dyDescent="0.25">
      <c r="A15" s="34" t="s">
        <v>10</v>
      </c>
      <c r="B15" s="56">
        <v>150595611</v>
      </c>
      <c r="C15" s="56">
        <v>96922904.900000006</v>
      </c>
      <c r="D15" s="66">
        <v>53672706.100000001</v>
      </c>
    </row>
    <row r="16" spans="1:14" x14ac:dyDescent="0.25">
      <c r="A16" s="34" t="s">
        <v>11</v>
      </c>
      <c r="B16" s="56">
        <v>10800000</v>
      </c>
      <c r="C16" s="35">
        <v>7200000</v>
      </c>
      <c r="D16" s="66">
        <v>3600000</v>
      </c>
    </row>
    <row r="17" spans="1:7" x14ac:dyDescent="0.25">
      <c r="A17" s="34" t="s">
        <v>52</v>
      </c>
      <c r="B17" s="56">
        <v>51552312</v>
      </c>
      <c r="C17" s="35">
        <v>35454743.600000001</v>
      </c>
      <c r="D17" s="66">
        <v>16097568.399999999</v>
      </c>
    </row>
    <row r="18" spans="1:7" x14ac:dyDescent="0.25">
      <c r="A18" s="34" t="s">
        <v>12</v>
      </c>
      <c r="B18" s="56">
        <v>16305132</v>
      </c>
      <c r="C18" s="56">
        <v>0</v>
      </c>
      <c r="D18" s="66">
        <v>16305132</v>
      </c>
    </row>
    <row r="19" spans="1:7" x14ac:dyDescent="0.25">
      <c r="A19" s="34" t="s">
        <v>92</v>
      </c>
      <c r="B19" s="56">
        <v>2400000</v>
      </c>
      <c r="C19" s="56">
        <v>1506750</v>
      </c>
      <c r="D19" s="66">
        <v>893250</v>
      </c>
    </row>
    <row r="20" spans="1:7" x14ac:dyDescent="0.25">
      <c r="A20" s="34" t="s">
        <v>13</v>
      </c>
      <c r="B20" s="56">
        <v>0</v>
      </c>
      <c r="C20" s="56">
        <v>0</v>
      </c>
      <c r="D20" s="66">
        <v>0</v>
      </c>
    </row>
    <row r="21" spans="1:7" x14ac:dyDescent="0.25">
      <c r="A21" s="34" t="s">
        <v>14</v>
      </c>
      <c r="B21" s="56">
        <v>3797567</v>
      </c>
      <c r="C21" s="56">
        <v>2591801.79</v>
      </c>
      <c r="D21" s="66">
        <v>1205765.21</v>
      </c>
    </row>
    <row r="22" spans="1:7" x14ac:dyDescent="0.25">
      <c r="A22" s="34" t="s">
        <v>83</v>
      </c>
      <c r="B22" s="56">
        <v>642747</v>
      </c>
      <c r="C22" s="56">
        <v>438668.75</v>
      </c>
      <c r="D22" s="66">
        <v>204078.25</v>
      </c>
    </row>
    <row r="23" spans="1:7" x14ac:dyDescent="0.25">
      <c r="A23" s="63"/>
      <c r="C23" s="64"/>
      <c r="D23" s="64"/>
    </row>
    <row r="24" spans="1:7" x14ac:dyDescent="0.25">
      <c r="A24" s="39" t="s">
        <v>3</v>
      </c>
      <c r="B24" s="40">
        <v>19612700</v>
      </c>
      <c r="C24" s="40">
        <v>14206462.369999999</v>
      </c>
      <c r="D24" s="40">
        <v>5022243.8900000006</v>
      </c>
    </row>
    <row r="25" spans="1:7" x14ac:dyDescent="0.25">
      <c r="A25" s="34" t="s">
        <v>15</v>
      </c>
      <c r="B25" s="35">
        <v>8400000</v>
      </c>
      <c r="C25" s="56">
        <v>5079536.18</v>
      </c>
      <c r="D25" s="66">
        <v>3320463.8200000003</v>
      </c>
      <c r="G25" s="16"/>
    </row>
    <row r="26" spans="1:7" x14ac:dyDescent="0.25">
      <c r="A26" s="34" t="s">
        <v>16</v>
      </c>
      <c r="B26" s="35">
        <v>175000</v>
      </c>
      <c r="C26" s="57">
        <v>0</v>
      </c>
      <c r="D26" s="66">
        <v>175000</v>
      </c>
      <c r="G26" s="16"/>
    </row>
    <row r="27" spans="1:7" x14ac:dyDescent="0.25">
      <c r="A27" s="34" t="s">
        <v>53</v>
      </c>
      <c r="B27" s="35">
        <v>460000</v>
      </c>
      <c r="C27" s="58">
        <v>411088.4</v>
      </c>
      <c r="D27" s="66">
        <v>48911.6</v>
      </c>
      <c r="G27" s="16"/>
    </row>
    <row r="28" spans="1:7" x14ac:dyDescent="0.25">
      <c r="A28" s="34" t="s">
        <v>17</v>
      </c>
      <c r="B28" s="35">
        <v>480000</v>
      </c>
      <c r="C28" s="57">
        <v>239892.23</v>
      </c>
      <c r="D28" s="66">
        <v>90600</v>
      </c>
      <c r="G28" s="16"/>
    </row>
    <row r="29" spans="1:7" x14ac:dyDescent="0.25">
      <c r="A29" s="34" t="s">
        <v>54</v>
      </c>
      <c r="B29" s="35">
        <v>100000</v>
      </c>
      <c r="C29" s="57">
        <v>0</v>
      </c>
      <c r="D29" s="66">
        <v>100000</v>
      </c>
      <c r="G29" s="16"/>
    </row>
    <row r="30" spans="1:7" x14ac:dyDescent="0.25">
      <c r="A30" s="34" t="s">
        <v>18</v>
      </c>
      <c r="B30" s="35">
        <v>167700</v>
      </c>
      <c r="C30" s="57">
        <v>166731.66</v>
      </c>
      <c r="D30" s="66">
        <v>968.32</v>
      </c>
      <c r="G30" s="16"/>
    </row>
    <row r="31" spans="1:7" x14ac:dyDescent="0.25">
      <c r="A31" s="34" t="s">
        <v>105</v>
      </c>
      <c r="B31" s="35">
        <v>1000000</v>
      </c>
      <c r="C31" s="57">
        <v>1218561.19</v>
      </c>
      <c r="D31" s="66">
        <v>-218562.75</v>
      </c>
      <c r="G31" s="16"/>
    </row>
    <row r="32" spans="1:7" x14ac:dyDescent="0.25">
      <c r="A32" s="34" t="s">
        <v>94</v>
      </c>
      <c r="B32" s="35">
        <v>300000</v>
      </c>
      <c r="C32" s="57">
        <v>364424.3</v>
      </c>
      <c r="D32" s="66">
        <v>-64424.299999999988</v>
      </c>
      <c r="G32" s="16"/>
    </row>
    <row r="33" spans="1:7" x14ac:dyDescent="0.25">
      <c r="A33" s="34" t="s">
        <v>106</v>
      </c>
      <c r="B33" s="35">
        <v>500000</v>
      </c>
      <c r="C33" s="57">
        <v>0</v>
      </c>
      <c r="D33" s="66">
        <v>500000</v>
      </c>
      <c r="G33" s="16"/>
    </row>
    <row r="34" spans="1:7" ht="30" x14ac:dyDescent="0.25">
      <c r="A34" s="54" t="s">
        <v>84</v>
      </c>
      <c r="B34" s="35">
        <v>114000</v>
      </c>
      <c r="C34" s="57">
        <v>0</v>
      </c>
      <c r="D34" s="66">
        <v>114000</v>
      </c>
      <c r="G34" s="16"/>
    </row>
    <row r="35" spans="1:7" ht="30" x14ac:dyDescent="0.25">
      <c r="A35" s="54" t="s">
        <v>107</v>
      </c>
      <c r="B35" s="35">
        <v>246000</v>
      </c>
      <c r="C35" s="59">
        <v>0</v>
      </c>
      <c r="D35" s="66">
        <v>86700</v>
      </c>
      <c r="G35" s="16"/>
    </row>
    <row r="36" spans="1:7" x14ac:dyDescent="0.25">
      <c r="A36" s="34" t="s">
        <v>55</v>
      </c>
      <c r="B36" s="35">
        <v>420000</v>
      </c>
      <c r="C36" s="57">
        <v>99120</v>
      </c>
      <c r="D36" s="66">
        <v>250080</v>
      </c>
      <c r="G36" s="16"/>
    </row>
    <row r="37" spans="1:7" x14ac:dyDescent="0.25">
      <c r="A37" s="34" t="s">
        <v>56</v>
      </c>
      <c r="B37" s="35">
        <v>150000</v>
      </c>
      <c r="C37" s="57">
        <v>94400</v>
      </c>
      <c r="D37" s="66">
        <v>55600</v>
      </c>
      <c r="G37" s="16"/>
    </row>
    <row r="38" spans="1:7" x14ac:dyDescent="0.25">
      <c r="A38" s="34" t="s">
        <v>20</v>
      </c>
      <c r="B38" s="35">
        <v>6600000</v>
      </c>
      <c r="C38" s="57">
        <v>6156146.8099999996</v>
      </c>
      <c r="D38" s="66">
        <v>439468.79999999999</v>
      </c>
      <c r="G38" s="16"/>
    </row>
    <row r="39" spans="1:7" x14ac:dyDescent="0.25">
      <c r="A39" s="34" t="s">
        <v>85</v>
      </c>
      <c r="B39" s="35">
        <v>0</v>
      </c>
      <c r="C39" s="57">
        <v>0</v>
      </c>
      <c r="D39" s="66">
        <v>0</v>
      </c>
      <c r="G39" s="16"/>
    </row>
    <row r="40" spans="1:7" x14ac:dyDescent="0.25">
      <c r="A40" s="34" t="s">
        <v>96</v>
      </c>
      <c r="B40" s="35">
        <v>200000</v>
      </c>
      <c r="C40" s="57">
        <v>376561.6</v>
      </c>
      <c r="D40" s="66">
        <v>-176561.6</v>
      </c>
      <c r="G40" s="16"/>
    </row>
    <row r="41" spans="1:7" x14ac:dyDescent="0.25">
      <c r="A41" s="34" t="s">
        <v>72</v>
      </c>
      <c r="B41" s="35">
        <v>300000</v>
      </c>
      <c r="C41" s="57">
        <v>0</v>
      </c>
      <c r="D41" s="66">
        <v>300000</v>
      </c>
      <c r="G41" s="16"/>
    </row>
    <row r="42" spans="1:7" x14ac:dyDescent="0.25">
      <c r="A42" s="34"/>
      <c r="B42" s="35"/>
      <c r="C42" s="35"/>
      <c r="D42" s="35"/>
      <c r="G42" s="16"/>
    </row>
    <row r="43" spans="1:7" x14ac:dyDescent="0.25">
      <c r="A43" s="39" t="s">
        <v>4</v>
      </c>
      <c r="B43" s="40">
        <v>74098284</v>
      </c>
      <c r="C43" s="40">
        <v>52428219.689999998</v>
      </c>
      <c r="D43" s="40">
        <v>17151614.189999998</v>
      </c>
      <c r="G43" s="16"/>
    </row>
    <row r="44" spans="1:7" x14ac:dyDescent="0.25">
      <c r="A44" s="34" t="s">
        <v>21</v>
      </c>
      <c r="B44" s="35">
        <v>38540250</v>
      </c>
      <c r="C44" s="35">
        <v>25913477</v>
      </c>
      <c r="D44" s="35">
        <v>12626773</v>
      </c>
      <c r="G44" s="16"/>
    </row>
    <row r="45" spans="1:7" x14ac:dyDescent="0.25">
      <c r="A45" s="34" t="s">
        <v>22</v>
      </c>
      <c r="B45" s="35">
        <v>866100</v>
      </c>
      <c r="C45" s="35">
        <v>833375</v>
      </c>
      <c r="D45" s="35">
        <v>32725</v>
      </c>
      <c r="G45" s="16"/>
    </row>
    <row r="46" spans="1:7" x14ac:dyDescent="0.25">
      <c r="A46" s="34" t="s">
        <v>23</v>
      </c>
      <c r="B46" s="35">
        <v>100000</v>
      </c>
      <c r="C46" s="35">
        <v>43700</v>
      </c>
      <c r="D46" s="35">
        <v>56300</v>
      </c>
    </row>
    <row r="47" spans="1:7" x14ac:dyDescent="0.25">
      <c r="A47" s="34" t="s">
        <v>74</v>
      </c>
      <c r="B47" s="35">
        <v>150000</v>
      </c>
      <c r="C47" s="35">
        <v>0</v>
      </c>
      <c r="D47" s="35">
        <v>150000</v>
      </c>
    </row>
    <row r="48" spans="1:7" x14ac:dyDescent="0.25">
      <c r="A48" s="34" t="s">
        <v>97</v>
      </c>
      <c r="B48" s="35">
        <v>1074957</v>
      </c>
      <c r="C48" s="35">
        <v>560.5</v>
      </c>
      <c r="D48" s="35">
        <v>1074396.5</v>
      </c>
    </row>
    <row r="49" spans="1:4" x14ac:dyDescent="0.25">
      <c r="A49" s="34" t="s">
        <v>24</v>
      </c>
      <c r="B49" s="35">
        <v>500000</v>
      </c>
      <c r="C49" s="35">
        <v>1547570</v>
      </c>
      <c r="D49" s="35">
        <v>-1136660</v>
      </c>
    </row>
    <row r="50" spans="1:4" x14ac:dyDescent="0.25">
      <c r="A50" s="34" t="s">
        <v>25</v>
      </c>
      <c r="B50" s="35">
        <v>6820000</v>
      </c>
      <c r="C50" s="35">
        <v>5879790.1399999997</v>
      </c>
      <c r="D50" s="35">
        <v>906573.86</v>
      </c>
    </row>
    <row r="51" spans="1:4" x14ac:dyDescent="0.25">
      <c r="A51" s="34" t="s">
        <v>26</v>
      </c>
      <c r="B51" s="35">
        <v>4327000</v>
      </c>
      <c r="C51" s="35">
        <v>2844558.74</v>
      </c>
      <c r="D51" s="35">
        <v>1435819.46</v>
      </c>
    </row>
    <row r="52" spans="1:4" x14ac:dyDescent="0.25">
      <c r="A52" s="34" t="s">
        <v>27</v>
      </c>
      <c r="B52" s="35">
        <v>450000</v>
      </c>
      <c r="C52" s="35">
        <v>319614.8</v>
      </c>
      <c r="D52" s="35">
        <v>130385.2</v>
      </c>
    </row>
    <row r="53" spans="1:4" x14ac:dyDescent="0.25">
      <c r="A53" s="34" t="s">
        <v>28</v>
      </c>
      <c r="B53" s="35">
        <v>300000</v>
      </c>
      <c r="C53" s="35">
        <v>605080.4</v>
      </c>
      <c r="D53" s="35">
        <v>-305080.40000000002</v>
      </c>
    </row>
    <row r="54" spans="1:4" x14ac:dyDescent="0.25">
      <c r="A54" s="34" t="s">
        <v>73</v>
      </c>
      <c r="B54" s="35">
        <v>698619</v>
      </c>
      <c r="C54" s="35">
        <v>92724.4</v>
      </c>
      <c r="D54" s="35">
        <v>605894.6</v>
      </c>
    </row>
    <row r="55" spans="1:4" x14ac:dyDescent="0.25">
      <c r="A55" s="34" t="s">
        <v>29</v>
      </c>
      <c r="B55" s="35">
        <v>30000</v>
      </c>
      <c r="C55" s="35">
        <v>0</v>
      </c>
      <c r="D55" s="35">
        <v>30000</v>
      </c>
    </row>
    <row r="56" spans="1:4" x14ac:dyDescent="0.25">
      <c r="A56" s="34" t="s">
        <v>57</v>
      </c>
      <c r="B56" s="35">
        <v>90000</v>
      </c>
      <c r="C56" s="35">
        <v>108850</v>
      </c>
      <c r="D56" s="35">
        <v>-126335</v>
      </c>
    </row>
    <row r="57" spans="1:4" x14ac:dyDescent="0.25">
      <c r="A57" s="34" t="s">
        <v>111</v>
      </c>
      <c r="B57" s="35">
        <v>597888.30000000005</v>
      </c>
      <c r="C57" s="35">
        <v>367611.3</v>
      </c>
      <c r="D57" s="35">
        <v>230277.00000000006</v>
      </c>
    </row>
    <row r="58" spans="1:4" x14ac:dyDescent="0.25">
      <c r="A58" s="34" t="s">
        <v>30</v>
      </c>
      <c r="B58" s="35">
        <v>400000</v>
      </c>
      <c r="C58" s="35">
        <v>58412</v>
      </c>
      <c r="D58" s="35">
        <v>341588</v>
      </c>
    </row>
    <row r="59" spans="1:4" x14ac:dyDescent="0.25">
      <c r="A59" s="34" t="s">
        <v>31</v>
      </c>
      <c r="B59" s="35">
        <v>513569</v>
      </c>
      <c r="C59" s="35">
        <v>37340.199999999997</v>
      </c>
      <c r="D59" s="35">
        <v>476228.8</v>
      </c>
    </row>
    <row r="60" spans="1:4" x14ac:dyDescent="0.25">
      <c r="A60" s="34" t="s">
        <v>32</v>
      </c>
      <c r="B60" s="35">
        <v>200000</v>
      </c>
      <c r="C60" s="35">
        <v>181995.6</v>
      </c>
      <c r="D60" s="35">
        <v>18004.400000000001</v>
      </c>
    </row>
    <row r="61" spans="1:4" x14ac:dyDescent="0.25">
      <c r="A61" s="34" t="s">
        <v>98</v>
      </c>
      <c r="B61" s="35">
        <v>50000</v>
      </c>
      <c r="C61" s="35">
        <v>59</v>
      </c>
      <c r="D61" s="35">
        <v>49941</v>
      </c>
    </row>
    <row r="62" spans="1:4" x14ac:dyDescent="0.25">
      <c r="A62" s="34" t="s">
        <v>58</v>
      </c>
      <c r="B62" s="35">
        <v>100000</v>
      </c>
      <c r="C62" s="35">
        <v>0</v>
      </c>
      <c r="D62" s="35">
        <v>100000</v>
      </c>
    </row>
    <row r="63" spans="1:4" x14ac:dyDescent="0.25">
      <c r="A63" s="34" t="s">
        <v>125</v>
      </c>
      <c r="B63" s="35">
        <v>14000</v>
      </c>
      <c r="C63" s="35">
        <v>13724.13</v>
      </c>
      <c r="D63" s="35">
        <v>275.87</v>
      </c>
    </row>
    <row r="64" spans="1:4" x14ac:dyDescent="0.25">
      <c r="A64" s="34" t="s">
        <v>33</v>
      </c>
      <c r="B64" s="35">
        <v>200000</v>
      </c>
      <c r="C64" s="35">
        <v>0</v>
      </c>
      <c r="D64" s="35">
        <v>200000</v>
      </c>
    </row>
    <row r="65" spans="1:4" x14ac:dyDescent="0.25">
      <c r="A65" s="34" t="s">
        <v>99</v>
      </c>
      <c r="B65" s="35">
        <v>200000</v>
      </c>
      <c r="C65" s="35">
        <v>78964.490000000005</v>
      </c>
      <c r="D65" s="35">
        <v>90237.51</v>
      </c>
    </row>
    <row r="66" spans="1:4" x14ac:dyDescent="0.25">
      <c r="A66" s="34" t="s">
        <v>100</v>
      </c>
      <c r="B66" s="35">
        <v>318060</v>
      </c>
      <c r="C66" s="35">
        <v>808833.29</v>
      </c>
      <c r="D66" s="35">
        <v>-490773.29</v>
      </c>
    </row>
    <row r="67" spans="1:4" x14ac:dyDescent="0.25">
      <c r="A67" s="34" t="s">
        <v>101</v>
      </c>
      <c r="B67" s="35">
        <v>150000</v>
      </c>
      <c r="C67" s="35">
        <v>32473.599999999999</v>
      </c>
      <c r="D67" s="35">
        <v>117526.39999999999</v>
      </c>
    </row>
    <row r="68" spans="1:4" x14ac:dyDescent="0.25">
      <c r="A68" s="34" t="s">
        <v>34</v>
      </c>
      <c r="B68" s="35">
        <v>10200000</v>
      </c>
      <c r="C68" s="35">
        <v>6800000</v>
      </c>
      <c r="D68" s="35">
        <v>0</v>
      </c>
    </row>
    <row r="69" spans="1:4" x14ac:dyDescent="0.25">
      <c r="A69" s="34" t="s">
        <v>35</v>
      </c>
      <c r="B69" s="35">
        <v>1020000</v>
      </c>
      <c r="C69" s="35">
        <v>345436.54</v>
      </c>
      <c r="D69" s="35">
        <v>1560</v>
      </c>
    </row>
    <row r="70" spans="1:4" x14ac:dyDescent="0.25">
      <c r="A70" s="34" t="s">
        <v>49</v>
      </c>
      <c r="B70" s="35">
        <v>100000</v>
      </c>
      <c r="C70" s="35">
        <v>81433.17</v>
      </c>
      <c r="D70" s="35">
        <v>18566.830000000002</v>
      </c>
    </row>
    <row r="71" spans="1:4" x14ac:dyDescent="0.25">
      <c r="A71" s="34" t="s">
        <v>36</v>
      </c>
      <c r="B71" s="35">
        <v>200000</v>
      </c>
      <c r="C71" s="35">
        <v>0</v>
      </c>
      <c r="D71" s="35">
        <v>200000</v>
      </c>
    </row>
    <row r="72" spans="1:4" x14ac:dyDescent="0.25">
      <c r="A72" s="34" t="s">
        <v>37</v>
      </c>
      <c r="B72" s="35">
        <v>500000</v>
      </c>
      <c r="C72" s="35">
        <v>656375.71</v>
      </c>
      <c r="D72" s="35">
        <v>-156375.71</v>
      </c>
    </row>
    <row r="73" spans="1:4" x14ac:dyDescent="0.25">
      <c r="A73" s="34" t="s">
        <v>112</v>
      </c>
      <c r="B73" s="35">
        <v>645780.68000000005</v>
      </c>
      <c r="C73" s="35">
        <v>280378.12</v>
      </c>
      <c r="D73" s="35">
        <v>364037.56</v>
      </c>
    </row>
    <row r="74" spans="1:4" x14ac:dyDescent="0.25">
      <c r="A74" s="34" t="s">
        <v>38</v>
      </c>
      <c r="B74" s="35">
        <v>400000</v>
      </c>
      <c r="C74" s="35">
        <v>529855.4</v>
      </c>
      <c r="D74" s="35">
        <v>-129855.40000000002</v>
      </c>
    </row>
    <row r="75" spans="1:4" x14ac:dyDescent="0.25">
      <c r="A75" s="34" t="s">
        <v>39</v>
      </c>
      <c r="B75" s="35">
        <v>400000</v>
      </c>
      <c r="C75" s="35">
        <v>319387.25</v>
      </c>
      <c r="D75" s="35">
        <v>71762.75</v>
      </c>
    </row>
    <row r="76" spans="1:4" x14ac:dyDescent="0.25">
      <c r="A76" s="34" t="s">
        <v>59</v>
      </c>
      <c r="B76" s="35">
        <v>200000</v>
      </c>
      <c r="C76" s="35">
        <v>73685</v>
      </c>
      <c r="D76" s="35">
        <v>82726</v>
      </c>
    </row>
    <row r="77" spans="1:4" x14ac:dyDescent="0.25">
      <c r="A77" s="34" t="s">
        <v>60</v>
      </c>
      <c r="B77" s="35">
        <v>150000</v>
      </c>
      <c r="C77" s="35">
        <v>42522.48</v>
      </c>
      <c r="D77" s="35">
        <v>107477.52</v>
      </c>
    </row>
    <row r="78" spans="1:4" x14ac:dyDescent="0.25">
      <c r="A78" s="34" t="s">
        <v>61</v>
      </c>
      <c r="B78" s="35">
        <v>329887</v>
      </c>
      <c r="C78" s="35">
        <v>18408</v>
      </c>
      <c r="D78" s="35">
        <v>311479</v>
      </c>
    </row>
    <row r="79" spans="1:4" x14ac:dyDescent="0.25">
      <c r="A79" s="34" t="s">
        <v>40</v>
      </c>
      <c r="B79" s="35">
        <v>300000</v>
      </c>
      <c r="C79" s="35">
        <v>830372.74</v>
      </c>
      <c r="D79" s="35">
        <v>-574264.18000000005</v>
      </c>
    </row>
    <row r="80" spans="1:4" x14ac:dyDescent="0.25">
      <c r="A80" s="34" t="s">
        <v>102</v>
      </c>
      <c r="B80" s="35">
        <v>30000</v>
      </c>
      <c r="C80" s="35">
        <v>414456.12</v>
      </c>
      <c r="D80" s="35">
        <v>-393896.12</v>
      </c>
    </row>
    <row r="81" spans="1:4" x14ac:dyDescent="0.25">
      <c r="A81" s="34" t="s">
        <v>41</v>
      </c>
      <c r="B81" s="35">
        <v>250000</v>
      </c>
      <c r="C81" s="35">
        <v>314163.81</v>
      </c>
      <c r="D81" s="35">
        <v>-64164.23</v>
      </c>
    </row>
    <row r="82" spans="1:4" x14ac:dyDescent="0.25">
      <c r="A82" s="34" t="s">
        <v>103</v>
      </c>
      <c r="B82" s="35">
        <v>506495.02</v>
      </c>
      <c r="C82" s="35">
        <v>148774.39999999999</v>
      </c>
      <c r="D82" s="35">
        <v>350050.62</v>
      </c>
    </row>
    <row r="83" spans="1:4" x14ac:dyDescent="0.25">
      <c r="A83" s="34" t="s">
        <v>62</v>
      </c>
      <c r="B83" s="35">
        <v>450000</v>
      </c>
      <c r="C83" s="35">
        <v>0</v>
      </c>
      <c r="D83" s="35">
        <v>450000</v>
      </c>
    </row>
    <row r="84" spans="1:4" x14ac:dyDescent="0.25">
      <c r="A84" s="34" t="s">
        <v>81</v>
      </c>
      <c r="B84" s="35">
        <v>1300000</v>
      </c>
      <c r="C84" s="35">
        <v>1604505</v>
      </c>
      <c r="D84" s="35">
        <v>-327515</v>
      </c>
    </row>
    <row r="85" spans="1:4" x14ac:dyDescent="0.25">
      <c r="A85" s="34" t="s">
        <v>63</v>
      </c>
      <c r="B85" s="35">
        <v>425678</v>
      </c>
      <c r="C85" s="35">
        <v>199751.36</v>
      </c>
      <c r="D85" s="35">
        <v>225926.64</v>
      </c>
    </row>
    <row r="86" spans="1:4" x14ac:dyDescent="0.25">
      <c r="A86" s="34"/>
      <c r="B86" s="35"/>
      <c r="C86" s="35"/>
      <c r="D86" s="35"/>
    </row>
    <row r="87" spans="1:4" x14ac:dyDescent="0.25">
      <c r="A87" s="39" t="s">
        <v>127</v>
      </c>
      <c r="B87" s="40">
        <v>154000</v>
      </c>
      <c r="C87" s="40">
        <v>154000</v>
      </c>
      <c r="D87" s="40">
        <v>0</v>
      </c>
    </row>
    <row r="88" spans="1:4" x14ac:dyDescent="0.25">
      <c r="A88" s="3" t="s">
        <v>128</v>
      </c>
      <c r="B88" s="35">
        <v>154000</v>
      </c>
      <c r="C88" s="35">
        <v>154000</v>
      </c>
      <c r="D88" s="35">
        <v>0</v>
      </c>
    </row>
    <row r="89" spans="1:4" x14ac:dyDescent="0.25">
      <c r="A89" s="34"/>
      <c r="B89" s="35"/>
      <c r="C89" s="35"/>
      <c r="D89" s="35"/>
    </row>
    <row r="90" spans="1:4" x14ac:dyDescent="0.25">
      <c r="A90" s="39" t="s">
        <v>5</v>
      </c>
      <c r="B90" s="40">
        <v>6530110</v>
      </c>
      <c r="C90" s="40">
        <v>5167515.74</v>
      </c>
      <c r="D90" s="40">
        <v>776570.83000000007</v>
      </c>
    </row>
    <row r="91" spans="1:4" x14ac:dyDescent="0.25">
      <c r="A91" s="34" t="s">
        <v>42</v>
      </c>
      <c r="B91" s="57">
        <v>2500000</v>
      </c>
      <c r="C91" s="57">
        <v>1580134.52</v>
      </c>
      <c r="D91" s="66">
        <v>371071.05</v>
      </c>
    </row>
    <row r="92" spans="1:4" x14ac:dyDescent="0.25">
      <c r="A92" s="34" t="s">
        <v>64</v>
      </c>
      <c r="B92" s="57">
        <v>150000</v>
      </c>
      <c r="C92" s="57">
        <v>368089.2</v>
      </c>
      <c r="D92" s="66">
        <v>-255318.2</v>
      </c>
    </row>
    <row r="93" spans="1:4" x14ac:dyDescent="0.25">
      <c r="A93" s="34" t="s">
        <v>43</v>
      </c>
      <c r="B93" s="57">
        <v>700000</v>
      </c>
      <c r="C93" s="57">
        <v>519223.6</v>
      </c>
      <c r="D93" s="66">
        <v>180776.4</v>
      </c>
    </row>
    <row r="94" spans="1:4" x14ac:dyDescent="0.25">
      <c r="A94" s="34" t="s">
        <v>44</v>
      </c>
      <c r="B94" s="57">
        <v>200000</v>
      </c>
      <c r="C94" s="57">
        <v>158471.51999999999</v>
      </c>
      <c r="D94" s="66">
        <v>41528.480000000003</v>
      </c>
    </row>
    <row r="95" spans="1:4" x14ac:dyDescent="0.25">
      <c r="A95" s="34" t="s">
        <v>65</v>
      </c>
      <c r="B95" s="57">
        <v>56400</v>
      </c>
      <c r="C95" s="57">
        <v>0</v>
      </c>
      <c r="D95" s="66">
        <v>56400</v>
      </c>
    </row>
    <row r="96" spans="1:4" x14ac:dyDescent="0.25">
      <c r="A96" s="34" t="s">
        <v>126</v>
      </c>
      <c r="B96" s="57">
        <v>573000</v>
      </c>
      <c r="C96" s="57">
        <v>572776.72</v>
      </c>
      <c r="D96" s="66">
        <v>223.28</v>
      </c>
    </row>
    <row r="97" spans="1:4" x14ac:dyDescent="0.25">
      <c r="A97" s="34" t="s">
        <v>66</v>
      </c>
      <c r="B97" s="57">
        <v>100000</v>
      </c>
      <c r="C97" s="59">
        <v>58315.6</v>
      </c>
      <c r="D97" s="66">
        <v>41684.400000000001</v>
      </c>
    </row>
    <row r="98" spans="1:4" x14ac:dyDescent="0.25">
      <c r="A98" s="34" t="s">
        <v>67</v>
      </c>
      <c r="B98" s="57">
        <v>100000</v>
      </c>
      <c r="C98" s="59">
        <v>0</v>
      </c>
      <c r="D98" s="66">
        <v>100000</v>
      </c>
    </row>
    <row r="99" spans="1:4" x14ac:dyDescent="0.25">
      <c r="A99" s="34" t="s">
        <v>121</v>
      </c>
      <c r="B99" s="57">
        <v>81500</v>
      </c>
      <c r="C99" s="59">
        <v>256000.01</v>
      </c>
      <c r="D99" s="66">
        <v>-174500.01</v>
      </c>
    </row>
    <row r="100" spans="1:4" x14ac:dyDescent="0.25">
      <c r="A100" s="34" t="s">
        <v>68</v>
      </c>
      <c r="B100" s="57">
        <v>1077110</v>
      </c>
      <c r="C100" s="59">
        <v>842756</v>
      </c>
      <c r="D100" s="66">
        <v>234354</v>
      </c>
    </row>
    <row r="101" spans="1:4" x14ac:dyDescent="0.25">
      <c r="A101" s="34" t="s">
        <v>80</v>
      </c>
      <c r="B101" s="57">
        <v>0</v>
      </c>
      <c r="C101" s="59">
        <v>0</v>
      </c>
      <c r="D101" s="66">
        <v>0</v>
      </c>
    </row>
    <row r="102" spans="1:4" x14ac:dyDescent="0.25">
      <c r="A102" s="34" t="s">
        <v>123</v>
      </c>
      <c r="B102" s="57">
        <v>44100</v>
      </c>
      <c r="C102" s="59">
        <v>44048.57</v>
      </c>
      <c r="D102" s="66">
        <v>51.43</v>
      </c>
    </row>
    <row r="103" spans="1:4" x14ac:dyDescent="0.25">
      <c r="A103" s="34" t="s">
        <v>45</v>
      </c>
      <c r="B103" s="57">
        <v>0</v>
      </c>
      <c r="C103" s="57">
        <v>0</v>
      </c>
      <c r="D103" s="66">
        <v>0</v>
      </c>
    </row>
    <row r="104" spans="1:4" x14ac:dyDescent="0.25">
      <c r="A104" s="34" t="s">
        <v>69</v>
      </c>
      <c r="B104" s="57">
        <v>600000</v>
      </c>
      <c r="C104" s="57">
        <v>420000</v>
      </c>
      <c r="D104" s="66">
        <v>180000</v>
      </c>
    </row>
    <row r="105" spans="1:4" x14ac:dyDescent="0.25">
      <c r="A105" s="34" t="s">
        <v>122</v>
      </c>
      <c r="B105" s="35">
        <v>348000</v>
      </c>
      <c r="C105" s="35">
        <v>347700</v>
      </c>
      <c r="D105" s="35">
        <v>300</v>
      </c>
    </row>
    <row r="106" spans="1:4" x14ac:dyDescent="0.25">
      <c r="A106" s="34"/>
      <c r="B106" s="35"/>
      <c r="C106" s="35"/>
      <c r="D106" s="35">
        <v>0</v>
      </c>
    </row>
    <row r="107" spans="1:4" x14ac:dyDescent="0.25">
      <c r="A107" s="34"/>
      <c r="B107" s="35"/>
      <c r="C107" s="35"/>
      <c r="D107" s="35"/>
    </row>
    <row r="108" spans="1:4" x14ac:dyDescent="0.25">
      <c r="A108" s="39" t="s">
        <v>70</v>
      </c>
      <c r="B108" s="40">
        <v>0</v>
      </c>
      <c r="C108" s="40">
        <v>0</v>
      </c>
      <c r="D108" s="40">
        <v>0</v>
      </c>
    </row>
    <row r="109" spans="1:4" x14ac:dyDescent="0.25">
      <c r="A109" s="34" t="s">
        <v>71</v>
      </c>
      <c r="B109" s="35">
        <v>0</v>
      </c>
      <c r="C109" s="35">
        <v>0</v>
      </c>
      <c r="D109" s="35">
        <v>0</v>
      </c>
    </row>
    <row r="112" spans="1:4" x14ac:dyDescent="0.25">
      <c r="A112" s="71" t="s">
        <v>115</v>
      </c>
      <c r="B112" s="71"/>
      <c r="C112" s="71"/>
      <c r="D112" s="71"/>
    </row>
    <row r="113" spans="1:4" x14ac:dyDescent="0.25">
      <c r="A113" s="72" t="s">
        <v>114</v>
      </c>
      <c r="B113" s="72"/>
      <c r="C113" s="72"/>
      <c r="D113" s="72"/>
    </row>
    <row r="114" spans="1:4" x14ac:dyDescent="0.25">
      <c r="A114" s="72" t="s">
        <v>109</v>
      </c>
      <c r="B114" s="72"/>
      <c r="C114" s="72"/>
      <c r="D114" s="72"/>
    </row>
    <row r="115" spans="1:4" x14ac:dyDescent="0.25">
      <c r="A115" s="71" t="s">
        <v>48</v>
      </c>
      <c r="B115" s="71"/>
      <c r="C115" s="71"/>
      <c r="D115" s="71"/>
    </row>
  </sheetData>
  <mergeCells count="9">
    <mergeCell ref="A112:D112"/>
    <mergeCell ref="A113:D113"/>
    <mergeCell ref="A114:D114"/>
    <mergeCell ref="A115:D115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75" orientation="portrait" r:id="rId1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126"/>
  <sheetViews>
    <sheetView tabSelected="1" topLeftCell="A103" zoomScale="142" zoomScaleNormal="142" workbookViewId="0">
      <selection activeCell="G109" sqref="G109"/>
    </sheetView>
  </sheetViews>
  <sheetFormatPr baseColWidth="10" defaultRowHeight="15" x14ac:dyDescent="0.25"/>
  <cols>
    <col min="1" max="1" width="57.85546875" customWidth="1"/>
    <col min="2" max="2" width="19.5703125" customWidth="1"/>
    <col min="3" max="3" width="24.28515625" customWidth="1"/>
    <col min="4" max="4" width="15.140625" bestFit="1" customWidth="1"/>
    <col min="6" max="6" width="15.140625" bestFit="1" customWidth="1"/>
  </cols>
  <sheetData>
    <row r="2" spans="1:6" ht="15.75" x14ac:dyDescent="0.25">
      <c r="A2" s="68" t="s">
        <v>7</v>
      </c>
      <c r="B2" s="68"/>
      <c r="C2" s="68"/>
    </row>
    <row r="3" spans="1:6" x14ac:dyDescent="0.25">
      <c r="A3" s="69" t="s">
        <v>8</v>
      </c>
      <c r="B3" s="69"/>
      <c r="C3" s="69"/>
    </row>
    <row r="4" spans="1:6" x14ac:dyDescent="0.25">
      <c r="A4" s="78" t="s">
        <v>104</v>
      </c>
      <c r="B4" s="78"/>
      <c r="C4" s="78"/>
    </row>
    <row r="5" spans="1:6" ht="18.75" x14ac:dyDescent="0.3">
      <c r="A5" s="79">
        <v>331473275</v>
      </c>
      <c r="B5" s="80"/>
      <c r="C5" s="80"/>
    </row>
    <row r="7" spans="1:6" ht="47.25" customHeight="1" x14ac:dyDescent="0.25">
      <c r="A7" s="1" t="s">
        <v>0</v>
      </c>
      <c r="B7" s="1" t="s">
        <v>6</v>
      </c>
      <c r="C7" s="1" t="s">
        <v>47</v>
      </c>
      <c r="E7" s="60"/>
    </row>
    <row r="8" spans="1:6" ht="32.25" customHeight="1" x14ac:dyDescent="0.25">
      <c r="A8" s="7" t="s">
        <v>1</v>
      </c>
      <c r="B8" s="8">
        <f>B9+B20+B39+B86+B103+B83</f>
        <v>331473275</v>
      </c>
      <c r="C8" s="8">
        <f>C9+C20+C39+C86+C103+C83</f>
        <v>7025188</v>
      </c>
      <c r="F8" s="18"/>
    </row>
    <row r="9" spans="1:6" x14ac:dyDescent="0.25">
      <c r="A9" s="9" t="s">
        <v>2</v>
      </c>
      <c r="B9" s="2">
        <v>233335369</v>
      </c>
      <c r="C9" s="2">
        <v>4768000</v>
      </c>
      <c r="D9" s="18"/>
      <c r="F9" s="18"/>
    </row>
    <row r="10" spans="1:6" x14ac:dyDescent="0.25">
      <c r="A10" s="3" t="s">
        <v>118</v>
      </c>
      <c r="B10" s="2">
        <v>0</v>
      </c>
      <c r="C10" s="44">
        <v>2010000</v>
      </c>
      <c r="D10" s="18"/>
      <c r="F10" s="18"/>
    </row>
    <row r="11" spans="1:6" x14ac:dyDescent="0.25">
      <c r="A11" s="3" t="s">
        <v>10</v>
      </c>
      <c r="B11" s="5">
        <v>138499286</v>
      </c>
      <c r="C11" s="5">
        <v>12096325</v>
      </c>
      <c r="F11" s="18"/>
    </row>
    <row r="12" spans="1:6" ht="30" x14ac:dyDescent="0.25">
      <c r="A12" s="3" t="s">
        <v>11</v>
      </c>
      <c r="B12" s="5">
        <v>10800000</v>
      </c>
      <c r="C12" s="5">
        <v>0</v>
      </c>
      <c r="F12" s="18"/>
    </row>
    <row r="13" spans="1:6" x14ac:dyDescent="0.25">
      <c r="A13" s="3" t="s">
        <v>52</v>
      </c>
      <c r="B13" s="5">
        <v>53562312</v>
      </c>
      <c r="C13" s="5">
        <v>-2010000</v>
      </c>
      <c r="F13" s="18"/>
    </row>
    <row r="14" spans="1:6" x14ac:dyDescent="0.25">
      <c r="A14" s="3" t="s">
        <v>12</v>
      </c>
      <c r="B14" s="5">
        <v>16005132</v>
      </c>
      <c r="C14" s="5">
        <v>300000</v>
      </c>
      <c r="D14" s="16"/>
      <c r="F14" s="18"/>
    </row>
    <row r="15" spans="1:6" x14ac:dyDescent="0.25">
      <c r="A15" s="3" t="s">
        <v>92</v>
      </c>
      <c r="B15" s="5">
        <v>0</v>
      </c>
      <c r="C15" s="5">
        <v>2400000</v>
      </c>
      <c r="D15" s="16"/>
      <c r="F15" s="18"/>
    </row>
    <row r="16" spans="1:6" ht="30" x14ac:dyDescent="0.25">
      <c r="A16" s="3" t="s">
        <v>13</v>
      </c>
      <c r="B16" s="5">
        <v>10028325</v>
      </c>
      <c r="C16" s="5">
        <v>-10028325</v>
      </c>
      <c r="F16" s="18"/>
    </row>
    <row r="17" spans="1:6" x14ac:dyDescent="0.25">
      <c r="A17" s="3" t="s">
        <v>14</v>
      </c>
      <c r="B17" s="5">
        <v>3797567</v>
      </c>
      <c r="C17" s="5">
        <v>0</v>
      </c>
      <c r="F17" s="18"/>
    </row>
    <row r="18" spans="1:6" ht="30" x14ac:dyDescent="0.25">
      <c r="A18" s="3" t="s">
        <v>83</v>
      </c>
      <c r="B18" s="5">
        <v>642747</v>
      </c>
      <c r="C18" s="5">
        <v>0</v>
      </c>
      <c r="F18" s="18"/>
    </row>
    <row r="19" spans="1:6" x14ac:dyDescent="0.25">
      <c r="A19" s="3"/>
      <c r="B19" s="5"/>
      <c r="C19" s="5"/>
      <c r="F19" s="18"/>
    </row>
    <row r="20" spans="1:6" x14ac:dyDescent="0.25">
      <c r="A20" s="10" t="s">
        <v>3</v>
      </c>
      <c r="B20" s="11">
        <v>12945000</v>
      </c>
      <c r="C20" s="11">
        <v>6667700</v>
      </c>
      <c r="F20" s="18"/>
    </row>
    <row r="21" spans="1:6" x14ac:dyDescent="0.25">
      <c r="A21" s="12" t="s">
        <v>15</v>
      </c>
      <c r="B21" s="5">
        <v>8400000</v>
      </c>
      <c r="C21" s="5">
        <v>0</v>
      </c>
      <c r="F21" s="18"/>
    </row>
    <row r="22" spans="1:6" x14ac:dyDescent="0.25">
      <c r="A22" s="3" t="s">
        <v>16</v>
      </c>
      <c r="B22" s="5">
        <v>175000</v>
      </c>
      <c r="C22" s="5">
        <v>0</v>
      </c>
      <c r="F22" s="18"/>
    </row>
    <row r="23" spans="1:6" x14ac:dyDescent="0.25">
      <c r="A23" s="3" t="s">
        <v>53</v>
      </c>
      <c r="B23" s="5">
        <v>250000</v>
      </c>
      <c r="C23" s="5">
        <v>210000</v>
      </c>
      <c r="F23" s="18"/>
    </row>
    <row r="24" spans="1:6" x14ac:dyDescent="0.25">
      <c r="A24" s="3" t="s">
        <v>17</v>
      </c>
      <c r="B24" s="5">
        <v>480000</v>
      </c>
      <c r="C24" s="5">
        <v>0</v>
      </c>
      <c r="F24" s="18"/>
    </row>
    <row r="25" spans="1:6" x14ac:dyDescent="0.25">
      <c r="A25" s="3" t="s">
        <v>54</v>
      </c>
      <c r="B25" s="5">
        <v>100000</v>
      </c>
      <c r="C25" s="5">
        <v>0</v>
      </c>
      <c r="F25" s="18"/>
    </row>
    <row r="26" spans="1:6" x14ac:dyDescent="0.25">
      <c r="A26" s="3" t="s">
        <v>18</v>
      </c>
      <c r="B26" s="5">
        <v>150000</v>
      </c>
      <c r="C26" s="5">
        <v>17700</v>
      </c>
      <c r="F26" s="18"/>
    </row>
    <row r="27" spans="1:6" ht="30" x14ac:dyDescent="0.25">
      <c r="A27" s="3" t="s">
        <v>93</v>
      </c>
      <c r="B27" s="5">
        <v>1000000</v>
      </c>
      <c r="C27" s="5">
        <v>0</v>
      </c>
      <c r="F27" s="18"/>
    </row>
    <row r="28" spans="1:6" ht="30" x14ac:dyDescent="0.25">
      <c r="A28" s="3" t="s">
        <v>94</v>
      </c>
      <c r="B28" s="30">
        <v>0</v>
      </c>
      <c r="C28" s="5">
        <v>300000</v>
      </c>
      <c r="F28" s="18"/>
    </row>
    <row r="29" spans="1:6" ht="30" x14ac:dyDescent="0.25">
      <c r="A29" s="3" t="s">
        <v>95</v>
      </c>
      <c r="B29" s="5">
        <v>500000</v>
      </c>
      <c r="C29" s="5">
        <v>0</v>
      </c>
      <c r="F29" s="18"/>
    </row>
    <row r="30" spans="1:6" ht="30" x14ac:dyDescent="0.25">
      <c r="A30" s="3" t="s">
        <v>84</v>
      </c>
      <c r="B30" s="5">
        <v>120000</v>
      </c>
      <c r="C30" s="5">
        <v>-6000</v>
      </c>
      <c r="F30" s="18"/>
    </row>
    <row r="31" spans="1:6" ht="30" x14ac:dyDescent="0.25">
      <c r="A31" s="3" t="s">
        <v>19</v>
      </c>
      <c r="B31" s="5">
        <v>300000</v>
      </c>
      <c r="C31" s="5">
        <v>-54000</v>
      </c>
      <c r="F31" s="18"/>
    </row>
    <row r="32" spans="1:6" x14ac:dyDescent="0.25">
      <c r="A32" s="3" t="s">
        <v>55</v>
      </c>
      <c r="B32" s="30">
        <v>420000</v>
      </c>
      <c r="C32" s="30">
        <v>0</v>
      </c>
      <c r="F32" s="18"/>
    </row>
    <row r="33" spans="1:6" x14ac:dyDescent="0.25">
      <c r="A33" s="3" t="s">
        <v>56</v>
      </c>
      <c r="B33" s="5">
        <v>150000</v>
      </c>
      <c r="C33" s="5">
        <v>0</v>
      </c>
      <c r="F33" s="18"/>
    </row>
    <row r="34" spans="1:6" x14ac:dyDescent="0.25">
      <c r="A34" s="3" t="s">
        <v>20</v>
      </c>
      <c r="B34" s="5">
        <v>100000</v>
      </c>
      <c r="C34" s="5">
        <v>6500000</v>
      </c>
      <c r="F34" s="18"/>
    </row>
    <row r="35" spans="1:6" x14ac:dyDescent="0.25">
      <c r="A35" s="3" t="s">
        <v>85</v>
      </c>
      <c r="B35" s="5">
        <v>100000</v>
      </c>
      <c r="C35" s="5">
        <v>-100000</v>
      </c>
      <c r="F35" s="18"/>
    </row>
    <row r="36" spans="1:6" x14ac:dyDescent="0.25">
      <c r="A36" s="3" t="s">
        <v>96</v>
      </c>
      <c r="B36" s="5">
        <v>200000</v>
      </c>
      <c r="C36" s="5">
        <v>0</v>
      </c>
      <c r="F36" s="18"/>
    </row>
    <row r="37" spans="1:6" x14ac:dyDescent="0.25">
      <c r="A37" s="3" t="s">
        <v>72</v>
      </c>
      <c r="B37" s="5">
        <v>500000</v>
      </c>
      <c r="C37" s="5">
        <v>-200000</v>
      </c>
      <c r="F37" s="18"/>
    </row>
    <row r="38" spans="1:6" x14ac:dyDescent="0.25">
      <c r="A38" s="3"/>
      <c r="B38" s="5"/>
      <c r="C38" s="5"/>
      <c r="F38" s="18"/>
    </row>
    <row r="39" spans="1:6" s="25" customFormat="1" x14ac:dyDescent="0.25">
      <c r="A39" s="22" t="s">
        <v>4</v>
      </c>
      <c r="B39" s="62">
        <v>82942906</v>
      </c>
      <c r="C39" s="62">
        <v>-8844622</v>
      </c>
      <c r="F39" s="23"/>
    </row>
    <row r="40" spans="1:6" x14ac:dyDescent="0.25">
      <c r="A40" s="3" t="s">
        <v>21</v>
      </c>
      <c r="B40" s="61">
        <v>36668019</v>
      </c>
      <c r="C40" s="61">
        <v>1872231</v>
      </c>
      <c r="F40" s="18"/>
    </row>
    <row r="41" spans="1:6" x14ac:dyDescent="0.25">
      <c r="A41" s="3" t="s">
        <v>22</v>
      </c>
      <c r="B41" s="5">
        <v>1200000</v>
      </c>
      <c r="C41" s="5">
        <v>-333900</v>
      </c>
      <c r="F41" s="18"/>
    </row>
    <row r="42" spans="1:6" x14ac:dyDescent="0.25">
      <c r="A42" s="3" t="s">
        <v>23</v>
      </c>
      <c r="B42" s="5">
        <v>100000</v>
      </c>
      <c r="C42" s="5">
        <v>0</v>
      </c>
      <c r="F42" s="18"/>
    </row>
    <row r="43" spans="1:6" x14ac:dyDescent="0.25">
      <c r="A43" s="3" t="s">
        <v>74</v>
      </c>
      <c r="B43" s="5">
        <v>150000</v>
      </c>
      <c r="C43" s="5">
        <v>0</v>
      </c>
      <c r="F43" s="18"/>
    </row>
    <row r="44" spans="1:6" x14ac:dyDescent="0.25">
      <c r="A44" s="3" t="s">
        <v>97</v>
      </c>
      <c r="B44" s="5">
        <v>11000000</v>
      </c>
      <c r="C44" s="5">
        <v>-9925043</v>
      </c>
      <c r="F44" s="18"/>
    </row>
    <row r="45" spans="1:6" x14ac:dyDescent="0.25">
      <c r="A45" s="3" t="s">
        <v>24</v>
      </c>
      <c r="B45" s="5">
        <v>500000</v>
      </c>
      <c r="C45" s="5">
        <v>0</v>
      </c>
      <c r="F45" s="18"/>
    </row>
    <row r="46" spans="1:6" x14ac:dyDescent="0.25">
      <c r="A46" s="3" t="s">
        <v>25</v>
      </c>
      <c r="B46" s="5">
        <v>7900000</v>
      </c>
      <c r="C46" s="5">
        <v>-1080000</v>
      </c>
      <c r="D46" s="18"/>
      <c r="F46" s="18"/>
    </row>
    <row r="47" spans="1:6" x14ac:dyDescent="0.25">
      <c r="A47" s="3" t="s">
        <v>26</v>
      </c>
      <c r="B47" s="5">
        <v>7200000</v>
      </c>
      <c r="C47" s="5">
        <v>-2873000</v>
      </c>
      <c r="F47" s="18"/>
    </row>
    <row r="48" spans="1:6" x14ac:dyDescent="0.25">
      <c r="A48" s="3" t="s">
        <v>27</v>
      </c>
      <c r="B48" s="5">
        <v>450000</v>
      </c>
      <c r="C48" s="5">
        <v>0</v>
      </c>
      <c r="D48" s="16"/>
      <c r="F48" s="18"/>
    </row>
    <row r="49" spans="1:6" x14ac:dyDescent="0.25">
      <c r="A49" s="3" t="s">
        <v>28</v>
      </c>
      <c r="B49" s="5">
        <v>300000</v>
      </c>
      <c r="C49" s="5">
        <v>0</v>
      </c>
      <c r="F49" s="18"/>
    </row>
    <row r="50" spans="1:6" x14ac:dyDescent="0.25">
      <c r="A50" s="3" t="s">
        <v>73</v>
      </c>
      <c r="B50" s="5">
        <v>250000</v>
      </c>
      <c r="C50" s="5">
        <v>448619</v>
      </c>
      <c r="F50" s="18"/>
    </row>
    <row r="51" spans="1:6" x14ac:dyDescent="0.25">
      <c r="A51" s="3" t="s">
        <v>29</v>
      </c>
      <c r="B51" s="5">
        <v>30000</v>
      </c>
      <c r="C51" s="5">
        <v>0</v>
      </c>
      <c r="F51" s="18"/>
    </row>
    <row r="52" spans="1:6" x14ac:dyDescent="0.25">
      <c r="A52" s="3" t="s">
        <v>57</v>
      </c>
      <c r="B52" s="5">
        <v>540000</v>
      </c>
      <c r="C52" s="5">
        <v>-450000</v>
      </c>
      <c r="F52" s="18"/>
    </row>
    <row r="53" spans="1:6" ht="30" x14ac:dyDescent="0.25">
      <c r="A53" s="3" t="s">
        <v>111</v>
      </c>
      <c r="B53" s="5">
        <v>0</v>
      </c>
      <c r="C53" s="5">
        <v>597888.30000000005</v>
      </c>
      <c r="F53" s="18"/>
    </row>
    <row r="54" spans="1:6" x14ac:dyDescent="0.25">
      <c r="A54" s="3" t="s">
        <v>30</v>
      </c>
      <c r="B54" s="5">
        <v>400000</v>
      </c>
      <c r="C54" s="5">
        <v>0</v>
      </c>
      <c r="F54" s="18"/>
    </row>
    <row r="55" spans="1:6" x14ac:dyDescent="0.25">
      <c r="A55" s="3" t="s">
        <v>31</v>
      </c>
      <c r="B55" s="5">
        <v>205000</v>
      </c>
      <c r="C55" s="5">
        <v>308569</v>
      </c>
      <c r="F55" s="18"/>
    </row>
    <row r="56" spans="1:6" x14ac:dyDescent="0.25">
      <c r="A56" s="3" t="s">
        <v>32</v>
      </c>
      <c r="B56" s="5">
        <v>200000</v>
      </c>
      <c r="C56" s="5">
        <v>0</v>
      </c>
      <c r="F56" s="18"/>
    </row>
    <row r="57" spans="1:6" x14ac:dyDescent="0.25">
      <c r="A57" s="3" t="s">
        <v>98</v>
      </c>
      <c r="B57" s="5">
        <v>0</v>
      </c>
      <c r="C57" s="5">
        <v>50000</v>
      </c>
      <c r="F57" s="18"/>
    </row>
    <row r="58" spans="1:6" x14ac:dyDescent="0.25">
      <c r="A58" s="3" t="s">
        <v>58</v>
      </c>
      <c r="B58" s="5">
        <v>100000</v>
      </c>
      <c r="C58" s="5">
        <v>0</v>
      </c>
      <c r="F58" s="18"/>
    </row>
    <row r="59" spans="1:6" x14ac:dyDescent="0.25">
      <c r="A59" s="3" t="s">
        <v>125</v>
      </c>
      <c r="B59" s="5">
        <v>0</v>
      </c>
      <c r="C59" s="5">
        <v>14000</v>
      </c>
      <c r="F59" s="18"/>
    </row>
    <row r="60" spans="1:6" x14ac:dyDescent="0.25">
      <c r="A60" s="27" t="s">
        <v>33</v>
      </c>
      <c r="B60" s="28">
        <v>200000</v>
      </c>
      <c r="C60" s="28">
        <v>0</v>
      </c>
      <c r="F60" s="18"/>
    </row>
    <row r="61" spans="1:6" x14ac:dyDescent="0.25">
      <c r="A61" s="27" t="s">
        <v>99</v>
      </c>
      <c r="B61" s="28">
        <v>200000</v>
      </c>
      <c r="C61" s="28">
        <v>0</v>
      </c>
      <c r="F61" s="18"/>
    </row>
    <row r="62" spans="1:6" x14ac:dyDescent="0.25">
      <c r="A62" s="27" t="s">
        <v>100</v>
      </c>
      <c r="B62" s="28">
        <v>200000</v>
      </c>
      <c r="C62" s="28">
        <v>118060</v>
      </c>
      <c r="F62" s="18"/>
    </row>
    <row r="63" spans="1:6" x14ac:dyDescent="0.25">
      <c r="A63" s="3" t="s">
        <v>101</v>
      </c>
      <c r="B63" s="5">
        <v>150000</v>
      </c>
      <c r="C63" s="5">
        <v>0</v>
      </c>
      <c r="F63" s="18"/>
    </row>
    <row r="64" spans="1:6" x14ac:dyDescent="0.25">
      <c r="A64" s="3" t="s">
        <v>34</v>
      </c>
      <c r="B64" s="5">
        <v>10200000</v>
      </c>
      <c r="C64" s="5">
        <v>0</v>
      </c>
      <c r="F64" s="18"/>
    </row>
    <row r="65" spans="1:6" x14ac:dyDescent="0.25">
      <c r="A65" s="3" t="s">
        <v>35</v>
      </c>
      <c r="B65" s="5">
        <v>1020000</v>
      </c>
      <c r="C65" s="5">
        <v>0</v>
      </c>
      <c r="F65" s="18"/>
    </row>
    <row r="66" spans="1:6" x14ac:dyDescent="0.25">
      <c r="A66" s="3" t="s">
        <v>49</v>
      </c>
      <c r="B66" s="5">
        <v>100000</v>
      </c>
      <c r="C66" s="5">
        <v>0</v>
      </c>
      <c r="F66" s="18"/>
    </row>
    <row r="67" spans="1:6" ht="30" x14ac:dyDescent="0.25">
      <c r="A67" s="3" t="s">
        <v>36</v>
      </c>
      <c r="B67" s="5">
        <v>200000</v>
      </c>
      <c r="C67" s="5">
        <v>0</v>
      </c>
      <c r="F67" s="18"/>
    </row>
    <row r="68" spans="1:6" ht="30" x14ac:dyDescent="0.25">
      <c r="A68" s="3" t="s">
        <v>37</v>
      </c>
      <c r="B68" s="5">
        <v>500000</v>
      </c>
      <c r="C68" s="5">
        <v>0</v>
      </c>
      <c r="F68" s="18"/>
    </row>
    <row r="69" spans="1:6" x14ac:dyDescent="0.25">
      <c r="A69" s="3" t="s">
        <v>112</v>
      </c>
      <c r="B69" s="5">
        <v>0</v>
      </c>
      <c r="C69" s="5">
        <v>645780.68000000005</v>
      </c>
      <c r="F69" s="18"/>
    </row>
    <row r="70" spans="1:6" x14ac:dyDescent="0.25">
      <c r="A70" s="3" t="s">
        <v>38</v>
      </c>
      <c r="B70" s="5">
        <v>400000</v>
      </c>
      <c r="C70" s="5">
        <v>0</v>
      </c>
      <c r="F70" s="18"/>
    </row>
    <row r="71" spans="1:6" x14ac:dyDescent="0.25">
      <c r="A71" s="3" t="s">
        <v>39</v>
      </c>
      <c r="B71" s="5">
        <v>400000</v>
      </c>
      <c r="C71" s="5">
        <v>0</v>
      </c>
      <c r="F71" s="18"/>
    </row>
    <row r="72" spans="1:6" ht="30" x14ac:dyDescent="0.25">
      <c r="A72" s="3" t="s">
        <v>59</v>
      </c>
      <c r="B72" s="5">
        <v>200000</v>
      </c>
      <c r="C72" s="5">
        <v>0</v>
      </c>
      <c r="F72" s="18"/>
    </row>
    <row r="73" spans="1:6" ht="30" x14ac:dyDescent="0.25">
      <c r="A73" s="3" t="s">
        <v>60</v>
      </c>
      <c r="B73" s="5">
        <v>150000</v>
      </c>
      <c r="C73" s="5">
        <v>0</v>
      </c>
      <c r="F73" s="18"/>
    </row>
    <row r="74" spans="1:6" x14ac:dyDescent="0.25">
      <c r="A74" s="3" t="s">
        <v>61</v>
      </c>
      <c r="B74" s="5">
        <v>329887</v>
      </c>
      <c r="C74" s="5">
        <v>0</v>
      </c>
      <c r="F74" s="18"/>
    </row>
    <row r="75" spans="1:6" x14ac:dyDescent="0.25">
      <c r="A75" s="3" t="s">
        <v>40</v>
      </c>
      <c r="B75" s="5">
        <v>300000</v>
      </c>
      <c r="C75" s="5">
        <v>0</v>
      </c>
      <c r="F75" s="18"/>
    </row>
    <row r="76" spans="1:6" x14ac:dyDescent="0.25">
      <c r="A76" s="3" t="s">
        <v>102</v>
      </c>
      <c r="B76" s="5">
        <v>0</v>
      </c>
      <c r="C76" s="5">
        <v>30000</v>
      </c>
      <c r="F76" s="18"/>
    </row>
    <row r="77" spans="1:6" x14ac:dyDescent="0.25">
      <c r="A77" s="3" t="s">
        <v>41</v>
      </c>
      <c r="B77" s="5">
        <v>250000</v>
      </c>
      <c r="C77" s="5">
        <v>0</v>
      </c>
      <c r="F77" s="18"/>
    </row>
    <row r="78" spans="1:6" x14ac:dyDescent="0.25">
      <c r="A78" s="3" t="s">
        <v>103</v>
      </c>
      <c r="B78" s="5">
        <v>0</v>
      </c>
      <c r="C78" s="5">
        <v>506495.02</v>
      </c>
      <c r="F78" s="18"/>
    </row>
    <row r="79" spans="1:6" x14ac:dyDescent="0.25">
      <c r="A79" s="3" t="s">
        <v>62</v>
      </c>
      <c r="B79" s="5">
        <v>450000</v>
      </c>
      <c r="C79" s="5">
        <v>0</v>
      </c>
      <c r="F79" s="18"/>
    </row>
    <row r="80" spans="1:6" x14ac:dyDescent="0.25">
      <c r="A80" s="3" t="s">
        <v>81</v>
      </c>
      <c r="B80" s="5">
        <v>500000</v>
      </c>
      <c r="C80" s="5">
        <v>800000</v>
      </c>
      <c r="F80" s="18"/>
    </row>
    <row r="81" spans="1:6" x14ac:dyDescent="0.25">
      <c r="A81" s="3" t="s">
        <v>63</v>
      </c>
      <c r="B81" s="5">
        <v>0</v>
      </c>
      <c r="C81" s="5">
        <v>425678</v>
      </c>
      <c r="F81" s="18"/>
    </row>
    <row r="82" spans="1:6" x14ac:dyDescent="0.25">
      <c r="A82" s="3"/>
      <c r="B82" s="5"/>
      <c r="C82" s="5"/>
      <c r="F82" s="18"/>
    </row>
    <row r="83" spans="1:6" x14ac:dyDescent="0.25">
      <c r="A83" s="22" t="s">
        <v>127</v>
      </c>
      <c r="B83" s="11">
        <v>0</v>
      </c>
      <c r="C83" s="11">
        <v>154000</v>
      </c>
      <c r="F83" s="18"/>
    </row>
    <row r="84" spans="1:6" x14ac:dyDescent="0.25">
      <c r="A84" s="3" t="s">
        <v>128</v>
      </c>
      <c r="B84" s="4">
        <v>0</v>
      </c>
      <c r="C84" s="4">
        <v>154000</v>
      </c>
      <c r="F84" s="18"/>
    </row>
    <row r="85" spans="1:6" x14ac:dyDescent="0.25">
      <c r="A85" s="10"/>
      <c r="B85" s="11"/>
      <c r="C85" s="11"/>
      <c r="F85" s="18"/>
    </row>
    <row r="86" spans="1:6" s="25" customFormat="1" x14ac:dyDescent="0.25">
      <c r="A86" s="22" t="s">
        <v>5</v>
      </c>
      <c r="B86" s="11">
        <v>2250000</v>
      </c>
      <c r="C86" s="11">
        <v>4280110</v>
      </c>
      <c r="F86" s="23"/>
    </row>
    <row r="87" spans="1:6" x14ac:dyDescent="0.25">
      <c r="A87" s="3" t="s">
        <v>42</v>
      </c>
      <c r="B87" s="4">
        <v>200000</v>
      </c>
      <c r="C87" s="4">
        <v>2300000</v>
      </c>
      <c r="F87" s="18"/>
    </row>
    <row r="88" spans="1:6" x14ac:dyDescent="0.25">
      <c r="A88" s="3" t="s">
        <v>64</v>
      </c>
      <c r="B88" s="4">
        <v>150000</v>
      </c>
      <c r="C88" s="4">
        <v>0</v>
      </c>
      <c r="F88" s="18"/>
    </row>
    <row r="89" spans="1:6" ht="30" x14ac:dyDescent="0.25">
      <c r="A89" s="3" t="s">
        <v>43</v>
      </c>
      <c r="B89" s="4">
        <v>200000</v>
      </c>
      <c r="C89" s="4">
        <v>500000</v>
      </c>
      <c r="F89" s="18"/>
    </row>
    <row r="90" spans="1:6" x14ac:dyDescent="0.25">
      <c r="A90" s="3" t="s">
        <v>44</v>
      </c>
      <c r="B90" s="4">
        <v>200000</v>
      </c>
      <c r="C90" s="4">
        <v>0</v>
      </c>
      <c r="F90" s="18"/>
    </row>
    <row r="91" spans="1:6" x14ac:dyDescent="0.25">
      <c r="A91" s="3" t="s">
        <v>65</v>
      </c>
      <c r="B91" s="4">
        <v>200000</v>
      </c>
      <c r="C91" s="4">
        <v>-143600</v>
      </c>
      <c r="F91" s="18"/>
    </row>
    <row r="92" spans="1:6" x14ac:dyDescent="0.25">
      <c r="A92" s="3" t="s">
        <v>126</v>
      </c>
      <c r="B92" s="4">
        <v>0</v>
      </c>
      <c r="C92" s="4">
        <v>573000</v>
      </c>
      <c r="F92" s="18"/>
    </row>
    <row r="93" spans="1:6" x14ac:dyDescent="0.25">
      <c r="A93" s="3" t="s">
        <v>66</v>
      </c>
      <c r="B93" s="4">
        <v>100000</v>
      </c>
      <c r="C93" s="4">
        <v>0</v>
      </c>
      <c r="F93" s="18"/>
    </row>
    <row r="94" spans="1:6" x14ac:dyDescent="0.25">
      <c r="A94" s="3" t="s">
        <v>124</v>
      </c>
      <c r="B94" s="4">
        <v>100000</v>
      </c>
      <c r="C94" s="4">
        <v>0</v>
      </c>
      <c r="F94" s="18"/>
    </row>
    <row r="95" spans="1:6" x14ac:dyDescent="0.25">
      <c r="A95" s="3" t="s">
        <v>67</v>
      </c>
      <c r="B95" s="4">
        <v>0</v>
      </c>
      <c r="C95" s="4">
        <v>81500</v>
      </c>
      <c r="F95" s="18"/>
    </row>
    <row r="96" spans="1:6" ht="30" x14ac:dyDescent="0.25">
      <c r="A96" s="3" t="s">
        <v>68</v>
      </c>
      <c r="B96" s="4">
        <v>200000</v>
      </c>
      <c r="C96" s="4">
        <v>877110</v>
      </c>
      <c r="F96" s="18"/>
    </row>
    <row r="97" spans="1:9" x14ac:dyDescent="0.25">
      <c r="A97" s="3" t="s">
        <v>80</v>
      </c>
      <c r="B97" s="4">
        <v>100000</v>
      </c>
      <c r="C97" s="4">
        <v>-100000</v>
      </c>
      <c r="F97" s="18"/>
    </row>
    <row r="98" spans="1:9" x14ac:dyDescent="0.25">
      <c r="A98" s="3" t="s">
        <v>123</v>
      </c>
      <c r="B98" s="4">
        <v>0</v>
      </c>
      <c r="C98" s="4">
        <v>44100</v>
      </c>
      <c r="F98" s="18"/>
    </row>
    <row r="99" spans="1:9" x14ac:dyDescent="0.25">
      <c r="A99" s="3" t="s">
        <v>45</v>
      </c>
      <c r="B99" s="4">
        <v>200000</v>
      </c>
      <c r="C99" s="4">
        <v>-200000</v>
      </c>
      <c r="F99" s="18"/>
    </row>
    <row r="100" spans="1:9" x14ac:dyDescent="0.25">
      <c r="A100" s="3" t="s">
        <v>69</v>
      </c>
      <c r="B100" s="4">
        <v>600000</v>
      </c>
      <c r="C100" s="4">
        <v>0</v>
      </c>
      <c r="F100" s="18"/>
    </row>
    <row r="101" spans="1:9" x14ac:dyDescent="0.25">
      <c r="A101" s="3" t="s">
        <v>122</v>
      </c>
      <c r="B101" s="4">
        <v>0</v>
      </c>
      <c r="C101" s="4">
        <v>348000</v>
      </c>
      <c r="F101" s="18"/>
    </row>
    <row r="102" spans="1:9" x14ac:dyDescent="0.25">
      <c r="A102" s="3"/>
      <c r="B102" s="3"/>
      <c r="C102" s="3"/>
      <c r="F102" s="18"/>
    </row>
    <row r="103" spans="1:9" x14ac:dyDescent="0.25">
      <c r="A103" s="22" t="s">
        <v>70</v>
      </c>
      <c r="B103" s="24">
        <v>0</v>
      </c>
      <c r="C103" s="11">
        <f>C104</f>
        <v>0</v>
      </c>
      <c r="F103" s="18"/>
    </row>
    <row r="104" spans="1:9" x14ac:dyDescent="0.25">
      <c r="A104" s="3" t="s">
        <v>71</v>
      </c>
      <c r="B104" s="4">
        <v>0</v>
      </c>
      <c r="C104" s="4"/>
      <c r="F104" s="18"/>
    </row>
    <row r="105" spans="1:9" x14ac:dyDescent="0.25">
      <c r="A105" s="13" t="s">
        <v>46</v>
      </c>
      <c r="B105" s="13"/>
      <c r="C105" s="13"/>
    </row>
    <row r="106" spans="1:9" x14ac:dyDescent="0.25">
      <c r="A106" t="s">
        <v>9</v>
      </c>
      <c r="D106" s="48"/>
      <c r="I106" s="48"/>
    </row>
    <row r="108" spans="1:9" x14ac:dyDescent="0.25">
      <c r="A108" t="s">
        <v>75</v>
      </c>
    </row>
    <row r="110" spans="1:9" x14ac:dyDescent="0.25">
      <c r="A110" s="26" t="s">
        <v>87</v>
      </c>
      <c r="B110" s="6"/>
      <c r="C110" s="6"/>
      <c r="D110" s="6"/>
      <c r="E110" s="6"/>
      <c r="F110" s="6"/>
    </row>
    <row r="111" spans="1:9" x14ac:dyDescent="0.25">
      <c r="A111" s="6"/>
      <c r="B111" s="6"/>
      <c r="C111" s="6"/>
      <c r="D111" s="6"/>
      <c r="E111" s="6"/>
      <c r="F111" s="6"/>
    </row>
    <row r="112" spans="1:9" ht="26.25" x14ac:dyDescent="0.25">
      <c r="A112" s="42" t="s">
        <v>91</v>
      </c>
      <c r="B112" s="42"/>
      <c r="C112" s="42"/>
      <c r="D112" s="6"/>
      <c r="E112" s="6"/>
      <c r="F112" s="6"/>
    </row>
    <row r="113" spans="1:6" x14ac:dyDescent="0.25">
      <c r="A113" s="6"/>
      <c r="B113" s="6"/>
      <c r="C113" s="6"/>
      <c r="D113" s="6"/>
      <c r="E113" s="6"/>
      <c r="F113" s="6"/>
    </row>
    <row r="114" spans="1:6" ht="26.25" x14ac:dyDescent="0.25">
      <c r="A114" s="42" t="s">
        <v>90</v>
      </c>
      <c r="B114" s="42"/>
      <c r="C114" s="42"/>
      <c r="D114" s="42"/>
      <c r="E114" s="6"/>
      <c r="F114" s="6"/>
    </row>
    <row r="115" spans="1:6" ht="30" customHeight="1" x14ac:dyDescent="0.25">
      <c r="A115" s="42" t="s">
        <v>88</v>
      </c>
      <c r="B115" s="42"/>
      <c r="C115" s="42"/>
      <c r="D115" s="42"/>
      <c r="E115" s="6"/>
      <c r="F115" s="6"/>
    </row>
    <row r="116" spans="1:6" x14ac:dyDescent="0.25">
      <c r="A116" s="42" t="s">
        <v>89</v>
      </c>
      <c r="B116" s="42"/>
      <c r="C116" s="42"/>
      <c r="D116" s="42"/>
      <c r="E116" s="6"/>
      <c r="F116" s="6"/>
    </row>
    <row r="117" spans="1:6" x14ac:dyDescent="0.25">
      <c r="A117" s="41"/>
      <c r="B117" s="41"/>
      <c r="C117" s="41"/>
      <c r="D117" s="53"/>
    </row>
    <row r="120" spans="1:6" x14ac:dyDescent="0.25">
      <c r="A120" s="77" t="s">
        <v>115</v>
      </c>
      <c r="B120" s="77"/>
      <c r="C120" s="77"/>
    </row>
    <row r="121" spans="1:6" x14ac:dyDescent="0.25">
      <c r="A121" s="76" t="s">
        <v>114</v>
      </c>
      <c r="B121" s="76"/>
      <c r="C121" s="76"/>
    </row>
    <row r="122" spans="1:6" x14ac:dyDescent="0.25">
      <c r="A122" s="76" t="s">
        <v>109</v>
      </c>
      <c r="B122" s="76"/>
      <c r="C122" s="76"/>
    </row>
    <row r="123" spans="1:6" x14ac:dyDescent="0.25">
      <c r="A123" s="77" t="s">
        <v>108</v>
      </c>
      <c r="B123" s="77"/>
      <c r="C123" s="77"/>
    </row>
    <row r="126" spans="1:6" x14ac:dyDescent="0.25">
      <c r="A126" s="20"/>
      <c r="B126" s="20"/>
      <c r="C126" s="20"/>
    </row>
  </sheetData>
  <mergeCells count="8">
    <mergeCell ref="A121:C121"/>
    <mergeCell ref="A122:C122"/>
    <mergeCell ref="A123:C123"/>
    <mergeCell ref="A2:C2"/>
    <mergeCell ref="A3:C3"/>
    <mergeCell ref="A4:C4"/>
    <mergeCell ref="A5:C5"/>
    <mergeCell ref="A120:C120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2023</vt:lpstr>
      <vt:lpstr>EJECUCION MENSUAL</vt:lpstr>
      <vt:lpstr>PRESUPUESTO ABROB.DE LEY</vt:lpstr>
      <vt:lpstr>'PRESUPUESTO APROB.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Contabilidad</cp:lastModifiedBy>
  <cp:lastPrinted>2023-09-04T20:21:06Z</cp:lastPrinted>
  <dcterms:created xsi:type="dcterms:W3CDTF">2018-04-17T18:57:16Z</dcterms:created>
  <dcterms:modified xsi:type="dcterms:W3CDTF">2023-09-04T20:21:34Z</dcterms:modified>
</cp:coreProperties>
</file>